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60" windowWidth="23820" windowHeight="12405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B46" i="1"/>
  <c r="B45"/>
  <c r="B44"/>
  <c r="B43"/>
  <c r="B42"/>
  <c r="B41"/>
  <c r="B40"/>
  <c r="B39"/>
  <c r="B38"/>
  <c r="B37"/>
  <c r="B36"/>
  <c r="B35"/>
  <c r="B34"/>
  <c r="B33"/>
  <c r="B32"/>
  <c r="B31"/>
  <c r="B30"/>
  <c r="B29"/>
  <c r="B28"/>
  <c r="B27"/>
  <c r="B26"/>
  <c r="B25"/>
  <c r="B24"/>
  <c r="B23"/>
  <c r="B22"/>
  <c r="B21"/>
  <c r="B20"/>
  <c r="B19"/>
  <c r="B18"/>
  <c r="B17"/>
  <c r="B16"/>
  <c r="B15"/>
  <c r="B14"/>
  <c r="B13"/>
  <c r="B12"/>
  <c r="B11"/>
  <c r="B10"/>
  <c r="B9"/>
  <c r="B8"/>
  <c r="CY7"/>
  <c r="CX7"/>
  <c r="CW7"/>
  <c r="CV7"/>
  <c r="CU7"/>
  <c r="CT7"/>
  <c r="CS7"/>
  <c r="CR7"/>
  <c r="CQ7"/>
  <c r="CP7"/>
  <c r="CO7"/>
  <c r="CN7"/>
  <c r="CM7"/>
  <c r="CL7"/>
  <c r="CK7"/>
  <c r="CJ7"/>
  <c r="CI7"/>
  <c r="CH7"/>
  <c r="CG7"/>
  <c r="CF7"/>
  <c r="CE7"/>
  <c r="CD7"/>
  <c r="CC7"/>
  <c r="CB7"/>
  <c r="CA7"/>
  <c r="BZ7"/>
  <c r="BY7"/>
  <c r="BX7"/>
  <c r="BW7"/>
  <c r="BV7"/>
  <c r="BU7"/>
  <c r="BT7"/>
  <c r="BS7"/>
  <c r="BR7"/>
  <c r="BQ7"/>
  <c r="BP7"/>
  <c r="BO7"/>
  <c r="BN7"/>
  <c r="BM7"/>
  <c r="BL7"/>
  <c r="BK7"/>
  <c r="BJ7"/>
  <c r="BI7"/>
  <c r="BH7"/>
  <c r="BG7"/>
  <c r="BF7"/>
  <c r="BE7"/>
  <c r="BD7"/>
  <c r="BC7"/>
  <c r="BB7"/>
  <c r="BA7"/>
  <c r="AZ7"/>
  <c r="AY7"/>
  <c r="AX7"/>
  <c r="AW7"/>
  <c r="AV7"/>
  <c r="AU7"/>
  <c r="AT7"/>
  <c r="AS7"/>
  <c r="AR7"/>
  <c r="AQ7"/>
  <c r="AP7"/>
  <c r="AO7"/>
  <c r="AN7"/>
  <c r="AM7"/>
  <c r="AL7"/>
  <c r="AK7"/>
  <c r="AJ7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B7"/>
  <c r="A7"/>
</calcChain>
</file>

<file path=xl/sharedStrings.xml><?xml version="1.0" encoding="utf-8"?>
<sst xmlns="http://schemas.openxmlformats.org/spreadsheetml/2006/main" count="44" uniqueCount="36">
  <si>
    <t>Сведения о поступлении и расходовании средств избирательных фондов кандидатов (кросс-таблица на основании итоговых финансовых отчетов)
 </t>
  </si>
  <si>
    <t>Выборы депутатов Ржевской городской Думы седьмого созыва</t>
  </si>
  <si>
    <t>территориальная избирательная комиссия города Ржева</t>
  </si>
  <si>
    <t>По состоянию на 11.10.2019</t>
  </si>
  <si>
    <t>В руб.</t>
  </si>
  <si>
    <t>1</t>
  </si>
  <si>
    <t/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</si>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</sst>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textRotation="90" wrapText="1"/>
    </xf>
    <xf numFmtId="0" fontId="4" fillId="3" borderId="1" xfId="0" quotePrefix="1" applyNumberFormat="1" applyFont="1" applyFill="1" applyBorder="1" applyAlignment="1">
      <alignment horizontal="center" vertical="center" wrapText="1"/>
    </xf>
    <xf numFmtId="0" fontId="5" fillId="2" borderId="1" xfId="0" quotePrefix="1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46"/>
  <sheetViews>
    <sheetView tabSelected="1" zoomScaleNormal="100" workbookViewId="0">
      <selection activeCell="BU7" sqref="BU7"/>
    </sheetView>
  </sheetViews>
  <sheetFormatPr defaultRowHeight="15"/>
  <cols>
    <col min="1" max="1" width="5.42578125" bestFit="1" customWidth="1"/>
    <col min="2" max="2" width="13.7109375" customWidth="1"/>
    <col min="3" max="3" width="12" bestFit="1" customWidth="1"/>
    <col min="4" max="4" width="13.85546875" bestFit="1" customWidth="1"/>
    <col min="5" max="5" width="8.140625" bestFit="1" customWidth="1"/>
    <col min="6" max="7" width="7" bestFit="1" customWidth="1"/>
    <col min="8" max="8" width="8.140625" bestFit="1" customWidth="1"/>
    <col min="9" max="9" width="5.7109375" bestFit="1" customWidth="1"/>
    <col min="10" max="10" width="7" bestFit="1" customWidth="1"/>
    <col min="11" max="11" width="7.85546875" bestFit="1" customWidth="1"/>
    <col min="12" max="12" width="8.140625" bestFit="1" customWidth="1"/>
    <col min="13" max="14" width="7.85546875" bestFit="1" customWidth="1"/>
    <col min="15" max="15" width="8.140625" bestFit="1" customWidth="1"/>
    <col min="16" max="16" width="7" bestFit="1" customWidth="1"/>
    <col min="17" max="17" width="8.140625" bestFit="1" customWidth="1"/>
    <col min="18" max="18" width="8.7109375" bestFit="1" customWidth="1"/>
    <col min="19" max="19" width="8.140625" bestFit="1" customWidth="1"/>
    <col min="20" max="20" width="7" bestFit="1" customWidth="1"/>
    <col min="21" max="21" width="8.7109375" bestFit="1" customWidth="1"/>
    <col min="22" max="22" width="7" bestFit="1" customWidth="1"/>
    <col min="23" max="28" width="8.140625" bestFit="1" customWidth="1"/>
    <col min="29" max="29" width="7.85546875" bestFit="1" customWidth="1"/>
    <col min="30" max="30" width="8.140625" bestFit="1" customWidth="1"/>
    <col min="31" max="31" width="7.85546875" bestFit="1" customWidth="1"/>
    <col min="32" max="32" width="8.140625" bestFit="1" customWidth="1"/>
    <col min="33" max="34" width="7.85546875" bestFit="1" customWidth="1"/>
    <col min="35" max="35" width="7" bestFit="1" customWidth="1"/>
    <col min="36" max="36" width="7.85546875" bestFit="1" customWidth="1"/>
    <col min="37" max="38" width="8.140625" bestFit="1" customWidth="1"/>
    <col min="39" max="39" width="5.7109375" bestFit="1" customWidth="1"/>
    <col min="40" max="41" width="8.140625" bestFit="1" customWidth="1"/>
    <col min="42" max="42" width="7" bestFit="1" customWidth="1"/>
    <col min="43" max="43" width="8.140625" bestFit="1" customWidth="1"/>
    <col min="44" max="44" width="5.7109375" bestFit="1" customWidth="1"/>
    <col min="45" max="45" width="7.85546875" bestFit="1" customWidth="1"/>
    <col min="46" max="46" width="8.140625" bestFit="1" customWidth="1"/>
    <col min="47" max="47" width="5.7109375" bestFit="1" customWidth="1"/>
    <col min="48" max="48" width="7.85546875" bestFit="1" customWidth="1"/>
    <col min="49" max="49" width="5.7109375" bestFit="1" customWidth="1"/>
    <col min="50" max="52" width="8.140625" bestFit="1" customWidth="1"/>
    <col min="53" max="53" width="7.85546875" bestFit="1" customWidth="1"/>
    <col min="54" max="55" width="8.140625" bestFit="1" customWidth="1"/>
    <col min="56" max="56" width="7.85546875" bestFit="1" customWidth="1"/>
    <col min="57" max="57" width="8.140625" bestFit="1" customWidth="1"/>
    <col min="58" max="58" width="7" bestFit="1" customWidth="1"/>
    <col min="59" max="59" width="8.140625" bestFit="1" customWidth="1"/>
    <col min="60" max="60" width="7.85546875" bestFit="1" customWidth="1"/>
    <col min="61" max="61" width="8.140625" bestFit="1" customWidth="1"/>
    <col min="62" max="62" width="7.85546875" bestFit="1" customWidth="1"/>
    <col min="63" max="63" width="5.7109375" bestFit="1" customWidth="1"/>
    <col min="64" max="65" width="8.140625" bestFit="1" customWidth="1"/>
    <col min="66" max="67" width="7.85546875" bestFit="1" customWidth="1"/>
    <col min="68" max="71" width="7" bestFit="1" customWidth="1"/>
    <col min="72" max="72" width="8.140625" bestFit="1" customWidth="1"/>
    <col min="73" max="74" width="7.85546875" bestFit="1" customWidth="1"/>
    <col min="75" max="77" width="8.140625" bestFit="1" customWidth="1"/>
    <col min="78" max="79" width="7.85546875" bestFit="1" customWidth="1"/>
    <col min="80" max="80" width="7" bestFit="1" customWidth="1"/>
    <col min="81" max="82" width="8.140625" bestFit="1" customWidth="1"/>
    <col min="83" max="83" width="7.85546875" bestFit="1" customWidth="1"/>
    <col min="84" max="84" width="8.140625" bestFit="1" customWidth="1"/>
    <col min="85" max="85" width="5.7109375" bestFit="1" customWidth="1"/>
    <col min="86" max="86" width="7.85546875" bestFit="1" customWidth="1"/>
    <col min="87" max="87" width="8.7109375" bestFit="1" customWidth="1"/>
    <col min="88" max="88" width="7" bestFit="1" customWidth="1"/>
    <col min="89" max="89" width="8.140625" bestFit="1" customWidth="1"/>
    <col min="90" max="90" width="7" bestFit="1" customWidth="1"/>
    <col min="91" max="91" width="8.140625" bestFit="1" customWidth="1"/>
    <col min="92" max="92" width="7" bestFit="1" customWidth="1"/>
    <col min="93" max="93" width="8.140625" bestFit="1" customWidth="1"/>
    <col min="94" max="94" width="7.85546875" bestFit="1" customWidth="1"/>
    <col min="95" max="95" width="5.7109375" bestFit="1" customWidth="1"/>
    <col min="96" max="96" width="7.85546875" bestFit="1" customWidth="1"/>
    <col min="97" max="98" width="7" bestFit="1" customWidth="1"/>
    <col min="99" max="99" width="8.140625" bestFit="1" customWidth="1"/>
    <col min="100" max="100" width="7" bestFit="1" customWidth="1"/>
    <col min="101" max="101" width="7.85546875" bestFit="1" customWidth="1"/>
    <col min="102" max="102" width="5.7109375" bestFit="1" customWidth="1"/>
    <col min="103" max="103" width="24.42578125" bestFit="1" customWidth="1"/>
  </cols>
  <sheetData>
    <row r="1" spans="1:103" ht="15" customHeight="1">
      <c r="CY1" s="1"/>
    </row>
    <row r="2" spans="1:103" ht="121.15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</row>
    <row r="3" spans="1:103" ht="15.75">
      <c r="A3" s="11" t="s">
        <v>1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</row>
    <row r="4" spans="1:103" ht="15.75">
      <c r="A4" s="11" t="s">
        <v>2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11"/>
      <c r="AZ4" s="11"/>
      <c r="BA4" s="11"/>
      <c r="BB4" s="11"/>
      <c r="BC4" s="11"/>
      <c r="BD4" s="11"/>
      <c r="BE4" s="11"/>
      <c r="BF4" s="11"/>
      <c r="BG4" s="11"/>
      <c r="BH4" s="11"/>
      <c r="BI4" s="11"/>
      <c r="BJ4" s="11"/>
      <c r="BK4" s="11"/>
      <c r="BL4" s="11"/>
      <c r="BM4" s="11"/>
      <c r="BN4" s="11"/>
      <c r="BO4" s="11"/>
      <c r="BP4" s="11"/>
      <c r="BQ4" s="11"/>
      <c r="BR4" s="11"/>
      <c r="BS4" s="11"/>
      <c r="BT4" s="11"/>
      <c r="BU4" s="11"/>
      <c r="BV4" s="11"/>
      <c r="BW4" s="11"/>
      <c r="BX4" s="11"/>
      <c r="BY4" s="11"/>
      <c r="BZ4" s="11"/>
      <c r="CA4" s="11"/>
      <c r="CB4" s="11"/>
      <c r="CC4" s="11"/>
      <c r="CD4" s="11"/>
      <c r="CE4" s="11"/>
      <c r="CF4" s="11"/>
      <c r="CG4" s="11"/>
      <c r="CH4" s="11"/>
      <c r="CI4" s="11"/>
      <c r="CJ4" s="11"/>
      <c r="CK4" s="11"/>
      <c r="CL4" s="11"/>
      <c r="CM4" s="11"/>
      <c r="CN4" s="11"/>
      <c r="CO4" s="11"/>
      <c r="CP4" s="11"/>
      <c r="CQ4" s="11"/>
      <c r="CR4" s="11"/>
      <c r="CS4" s="11"/>
      <c r="CT4" s="11"/>
      <c r="CU4" s="11"/>
      <c r="CV4" s="11"/>
      <c r="CW4" s="11"/>
      <c r="CX4" s="11"/>
      <c r="CY4" s="11"/>
    </row>
    <row r="5" spans="1:103">
      <c r="CY5" s="2" t="s">
        <v>3</v>
      </c>
    </row>
    <row r="6" spans="1:103">
      <c r="CY6" s="2" t="s">
        <v>4</v>
      </c>
    </row>
    <row r="7" spans="1:103" ht="84.75" customHeight="1">
      <c r="A7" s="3" t="str">
        <f>"№ строки"</f>
        <v>№ строки</v>
      </c>
      <c r="B7" s="3" t="str">
        <f>"Строка финансового отчета"</f>
        <v>Строка финансового отчета</v>
      </c>
      <c r="C7" s="3" t="str">
        <f>"Шифр строки"</f>
        <v>Шифр строки</v>
      </c>
      <c r="D7" s="3" t="str">
        <f>"Итого по избирательным объединениям, кандидатам"</f>
        <v>Итого по избирательным объединениям, кандидатам</v>
      </c>
      <c r="E7" s="4" t="str">
        <f>"Петрова Анастасия Юрьевна"</f>
        <v>Петрова Анастасия Юрьевна</v>
      </c>
      <c r="F7" s="4" t="str">
        <f>"Симонов Андрей Дмитриевич"</f>
        <v>Симонов Андрей Дмитриевич</v>
      </c>
      <c r="G7" s="4" t="str">
        <f>"Фаер Андрей Витальевич"</f>
        <v>Фаер Андрей Витальевич</v>
      </c>
      <c r="H7" s="4" t="str">
        <f>"Избирательный округ (Округ №1 (№ 1)), всего"</f>
        <v>Избирательный округ (Округ №1 (№ 1)), всего</v>
      </c>
      <c r="I7" s="4" t="str">
        <f>"Бондаренко Юлия Игоревна"</f>
        <v>Бондаренко Юлия Игоревна</v>
      </c>
      <c r="J7" s="4" t="str">
        <f>"Манилова Наталья Владимировна"</f>
        <v>Манилова Наталья Владимировна</v>
      </c>
      <c r="K7" s="4" t="str">
        <f>"Муратова Нонна Николаевна"</f>
        <v>Муратова Нонна Николаевна</v>
      </c>
      <c r="L7" s="4" t="str">
        <f>"Избирательный округ (Округ №10 (№ 10)), всего"</f>
        <v>Избирательный округ (Округ №10 (№ 10)), всего</v>
      </c>
      <c r="M7" s="4" t="str">
        <f>"Алексеев Сергей Игоревич"</f>
        <v>Алексеев Сергей Игоревич</v>
      </c>
      <c r="N7" s="4" t="str">
        <f>"Вешняков Сергей Вячеславович"</f>
        <v>Вешняков Сергей Вячеславович</v>
      </c>
      <c r="O7" s="4" t="str">
        <f>"Ивановский Константин Валерьевич"</f>
        <v>Ивановский Константин Валерьевич</v>
      </c>
      <c r="P7" s="4" t="str">
        <f>"Максимов Юрий Петрович"</f>
        <v>Максимов Юрий Петрович</v>
      </c>
      <c r="Q7" s="4" t="str">
        <f>"Избирательный округ (Округ №11 (№ 11)), всего"</f>
        <v>Избирательный округ (Округ №11 (№ 11)), всего</v>
      </c>
      <c r="R7" s="4" t="str">
        <f>"Константинов Андрей Викторович"</f>
        <v>Константинов Андрей Викторович</v>
      </c>
      <c r="S7" s="4" t="str">
        <f>"Пряников Александр Николаевич"</f>
        <v>Пряников Александр Николаевич</v>
      </c>
      <c r="T7" s="4" t="str">
        <f>"Смагин Евгений Борисович"</f>
        <v>Смагин Евгений Борисович</v>
      </c>
      <c r="U7" s="4" t="str">
        <f>"Избирательный округ (Округ №12 (№ 12)), всего"</f>
        <v>Избирательный округ (Округ №12 (№ 12)), всего</v>
      </c>
      <c r="V7" s="4" t="str">
        <f>"Бобкова Ольга Вячеславовна"</f>
        <v>Бобкова Ольга Вячеславовна</v>
      </c>
      <c r="W7" s="4" t="str">
        <f>"Телешева Валентина Павловна"</f>
        <v>Телешева Валентина Павловна</v>
      </c>
      <c r="X7" s="4" t="str">
        <f>"Избирательный округ (Округ №13 (№ 13)), всего"</f>
        <v>Избирательный округ (Округ №13 (№ 13)), всего</v>
      </c>
      <c r="Y7" s="4" t="str">
        <f>"Кондратинский Владимир Борисович"</f>
        <v>Кондратинский Владимир Борисович</v>
      </c>
      <c r="Z7" s="4" t="str">
        <f>"Крестьянников Михаил Анатольевич"</f>
        <v>Крестьянников Михаил Анатольевич</v>
      </c>
      <c r="AA7" s="4" t="str">
        <f>"Привалов Владимир Андреевич"</f>
        <v>Привалов Владимир Андреевич</v>
      </c>
      <c r="AB7" s="4" t="str">
        <f>"Избирательный округ (Округ №14 (№ 14)), всего"</f>
        <v>Избирательный округ (Округ №14 (№ 14)), всего</v>
      </c>
      <c r="AC7" s="4" t="str">
        <f>"Горохов Илья Николаевич"</f>
        <v>Горохов Илья Николаевич</v>
      </c>
      <c r="AD7" s="4" t="str">
        <f>"Ефаненкова Любовь Алексеевна"</f>
        <v>Ефаненкова Любовь Алексеевна</v>
      </c>
      <c r="AE7" s="4" t="str">
        <f>"Петров Сергей Алексеевич"</f>
        <v>Петров Сергей Алексеевич</v>
      </c>
      <c r="AF7" s="4" t="str">
        <f>"Избирательный округ (Округ №15 (№ 15)), всего"</f>
        <v>Избирательный округ (Округ №15 (№ 15)), всего</v>
      </c>
      <c r="AG7" s="4" t="str">
        <f>"Жданова Марина Викторовна"</f>
        <v>Жданова Марина Викторовна</v>
      </c>
      <c r="AH7" s="4" t="str">
        <f>"Ильин Владимир Викторович"</f>
        <v>Ильин Владимир Викторович</v>
      </c>
      <c r="AI7" s="4" t="str">
        <f>"Ким Александр Валентинович"</f>
        <v>Ким Александр Валентинович</v>
      </c>
      <c r="AJ7" s="4" t="str">
        <f>"Шахутин Сергей Борисович"</f>
        <v>Шахутин Сергей Борисович</v>
      </c>
      <c r="AK7" s="4" t="str">
        <f>"Избирательный округ (Округ №16 (№ 16)), всего"</f>
        <v>Избирательный округ (Округ №16 (№ 16)), всего</v>
      </c>
      <c r="AL7" s="4" t="str">
        <f>"Бегларян Анатолий Сергеевич"</f>
        <v>Бегларян Анатолий Сергеевич</v>
      </c>
      <c r="AM7" s="4" t="str">
        <f>"Газарян Ваграм Аждарович"</f>
        <v>Газарян Ваграм Аждарович</v>
      </c>
      <c r="AN7" s="4" t="str">
        <f>"Крупкин Александр Васильевич"</f>
        <v>Крупкин Александр Васильевич</v>
      </c>
      <c r="AO7" s="4" t="str">
        <f>"Избирательный округ (Округ №17 (№ 17)), всего"</f>
        <v>Избирательный округ (Округ №17 (№ 17)), всего</v>
      </c>
      <c r="AP7" s="4" t="str">
        <f>"Артемьев Юрий Сергеевич"</f>
        <v>Артемьев Юрий Сергеевич</v>
      </c>
      <c r="AQ7" s="4" t="str">
        <f>"Барановский Дмитрий Олегович"</f>
        <v>Барановский Дмитрий Олегович</v>
      </c>
      <c r="AR7" s="4" t="str">
        <f>"Богданов Антон Дмитриевич"</f>
        <v>Богданов Антон Дмитриевич</v>
      </c>
      <c r="AS7" s="4" t="str">
        <f>"Дрожжин Сергей Борисович"</f>
        <v>Дрожжин Сергей Борисович</v>
      </c>
      <c r="AT7" s="4" t="str">
        <f>"Избирательный округ (Округ №18 (№ 18)), всего"</f>
        <v>Избирательный округ (Округ №18 (№ 18)), всего</v>
      </c>
      <c r="AU7" s="4" t="str">
        <f>"Викентьев Юрий Викторович"</f>
        <v>Викентьев Юрий Викторович</v>
      </c>
      <c r="AV7" s="4" t="str">
        <f>"Родионова Диана Александровна"</f>
        <v>Родионова Диана Александровна</v>
      </c>
      <c r="AW7" s="4" t="str">
        <f>"Усков Дмитрий Алексеевич"</f>
        <v>Усков Дмитрий Алексеевич</v>
      </c>
      <c r="AX7" s="4" t="str">
        <f>"Избирательный округ (Округ №19 (№ 19)), всего"</f>
        <v>Избирательный округ (Округ №19 (№ 19)), всего</v>
      </c>
      <c r="AY7" s="4" t="str">
        <f>"Доморацкий Дмитрий Владимирович"</f>
        <v>Доморацкий Дмитрий Владимирович</v>
      </c>
      <c r="AZ7" s="4" t="str">
        <f>"Королькова Татьяна Анатольевна"</f>
        <v>Королькова Татьяна Анатольевна</v>
      </c>
      <c r="BA7" s="4" t="str">
        <f>"Самарин Сергей Алексеевич"</f>
        <v>Самарин Сергей Алексеевич</v>
      </c>
      <c r="BB7" s="4" t="str">
        <f>"Избирательный округ (Округ №2 (№ 2)), всего"</f>
        <v>Избирательный округ (Округ №2 (№ 2)), всего</v>
      </c>
      <c r="BC7" s="4" t="str">
        <f>"Абраменков Александр Иванович"</f>
        <v>Абраменков Александр Иванович</v>
      </c>
      <c r="BD7" s="4" t="str">
        <f>"Жегунова Ольга Сергеевна"</f>
        <v>Жегунова Ольга Сергеевна</v>
      </c>
      <c r="BE7" s="4" t="str">
        <f>"Кондратинский Александр Владимирович"</f>
        <v>Кондратинский Александр Владимирович</v>
      </c>
      <c r="BF7" s="4" t="str">
        <f>"Никитин Вадим Владимирович"</f>
        <v>Никитин Вадим Владимирович</v>
      </c>
      <c r="BG7" s="4" t="str">
        <f>"Пономарев Алексей Евгеньевич"</f>
        <v>Пономарев Алексей Евгеньевич</v>
      </c>
      <c r="BH7" s="4" t="str">
        <f>"Шахутин Денис Борисович"</f>
        <v>Шахутин Денис Борисович</v>
      </c>
      <c r="BI7" s="4" t="str">
        <f>"Избирательный округ (Округ №20 (№ 20)), всего"</f>
        <v>Избирательный округ (Округ №20 (№ 20)), всего</v>
      </c>
      <c r="BJ7" s="4" t="str">
        <f>"Вишняков Игорь Валентинович"</f>
        <v>Вишняков Игорь Валентинович</v>
      </c>
      <c r="BK7" s="4" t="str">
        <f>"Кудрявцев Егор Юрьевич"</f>
        <v>Кудрявцев Егор Юрьевич</v>
      </c>
      <c r="BL7" s="4" t="str">
        <f>"Синкевич Светлана Михайловна"</f>
        <v>Синкевич Светлана Михайловна</v>
      </c>
      <c r="BM7" s="4" t="str">
        <f>"Избирательный округ (Округ №21 (№ 21)), всего"</f>
        <v>Избирательный округ (Округ №21 (№ 21)), всего</v>
      </c>
      <c r="BN7" s="4" t="str">
        <f>"Жуков Дмитрий Николаевич"</f>
        <v>Жуков Дмитрий Николаевич</v>
      </c>
      <c r="BO7" s="4" t="str">
        <f>"Комарова Татьяна Алексеевна"</f>
        <v>Комарова Татьяна Алексеевна</v>
      </c>
      <c r="BP7" s="4" t="str">
        <f>"Лукашова Юлия Михайловна"</f>
        <v>Лукашова Юлия Михайловна</v>
      </c>
      <c r="BQ7" s="4" t="str">
        <f>"Матвеев Сергей Владимирович"</f>
        <v>Матвеев Сергей Владимирович</v>
      </c>
      <c r="BR7" s="4" t="str">
        <f>"Пономарев Евгений Павлович"</f>
        <v>Пономарев Евгений Павлович</v>
      </c>
      <c r="BS7" s="4" t="str">
        <f>"Соловьёв Алексей Владимирович"</f>
        <v>Соловьёв Алексей Владимирович</v>
      </c>
      <c r="BT7" s="4" t="str">
        <f>"Избирательный округ (Округ №3 (№ 3)), всего"</f>
        <v>Избирательный округ (Округ №3 (№ 3)), всего</v>
      </c>
      <c r="BU7" s="4" t="str">
        <f>"Гулян Арарат Гарегинович"</f>
        <v>Гулян Арарат Гарегинович</v>
      </c>
      <c r="BV7" s="4" t="str">
        <f>"Замятин Вячеслав Викторович"</f>
        <v>Замятин Вячеслав Викторович</v>
      </c>
      <c r="BW7" s="4" t="str">
        <f>"Кондратинская Людмила Аркадьевна"</f>
        <v>Кондратинская Людмила Аркадьевна</v>
      </c>
      <c r="BX7" s="4" t="str">
        <f>"Кудрявцев Евгений Борисович"</f>
        <v>Кудрявцев Евгений Борисович</v>
      </c>
      <c r="BY7" s="4" t="str">
        <f>"Избирательный округ (Округ №4 (№ 4)), всего"</f>
        <v>Избирательный округ (Округ №4 (№ 4)), всего</v>
      </c>
      <c r="BZ7" s="4" t="str">
        <f>"Карпов Владимир Константинович"</f>
        <v>Карпов Владимир Константинович</v>
      </c>
      <c r="CA7" s="4" t="str">
        <f>"Колобов Николай Викторович"</f>
        <v>Колобов Николай Викторович</v>
      </c>
      <c r="CB7" s="4" t="str">
        <f>"Кондратьева Елена Александровна"</f>
        <v>Кондратьева Елена Александровна</v>
      </c>
      <c r="CC7" s="4" t="str">
        <f>"Харченко Александр Васильевич"</f>
        <v>Харченко Александр Васильевич</v>
      </c>
      <c r="CD7" s="4" t="str">
        <f>"Избирательный округ (Округ №5 (№ 5)), всего"</f>
        <v>Избирательный округ (Округ №5 (№ 5)), всего</v>
      </c>
      <c r="CE7" s="4" t="str">
        <f>"Лихачева Елена Владимировна"</f>
        <v>Лихачева Елена Владимировна</v>
      </c>
      <c r="CF7" s="4" t="str">
        <f>"Образцова Людмила Васильевна"</f>
        <v>Образцова Людмила Васильевна</v>
      </c>
      <c r="CG7" s="4" t="str">
        <f>"Онищук Андрей Анатольевич"</f>
        <v>Онищук Андрей Анатольевич</v>
      </c>
      <c r="CH7" s="4" t="str">
        <f>"Трусов Никита Вадимович"</f>
        <v>Трусов Никита Вадимович</v>
      </c>
      <c r="CI7" s="4" t="str">
        <f>"Избирательный округ (Округ №6 (№ 6)), всего"</f>
        <v>Избирательный округ (Округ №6 (№ 6)), всего</v>
      </c>
      <c r="CJ7" s="4" t="str">
        <f>"Грезнева Мария Михайловна"</f>
        <v>Грезнева Мария Михайловна</v>
      </c>
      <c r="CK7" s="4" t="str">
        <f>"Дунцова Екатерина Сергеевна"</f>
        <v>Дунцова Екатерина Сергеевна</v>
      </c>
      <c r="CL7" s="4" t="str">
        <f>"Неманов Руслан Васильевич"</f>
        <v>Неманов Руслан Васильевич</v>
      </c>
      <c r="CM7" s="4" t="str">
        <f>"Образцов Александр Николаевич"</f>
        <v>Образцов Александр Николаевич</v>
      </c>
      <c r="CN7" s="4" t="str">
        <f>"Плющ Вадим Алексеевич"</f>
        <v>Плющ Вадим Алексеевич</v>
      </c>
      <c r="CO7" s="4" t="str">
        <f>"Избирательный округ (Округ №7 (№ 7)), всего"</f>
        <v>Избирательный округ (Округ №7 (№ 7)), всего</v>
      </c>
      <c r="CP7" s="4" t="str">
        <f>"Бабенко Сергей Валерьевич"</f>
        <v>Бабенко Сергей Валерьевич</v>
      </c>
      <c r="CQ7" s="4" t="str">
        <f>"Баранов Сергей Алексеевич"</f>
        <v>Баранов Сергей Алексеевич</v>
      </c>
      <c r="CR7" s="4" t="str">
        <f>"Дулева Марина Геннадьевна"</f>
        <v>Дулева Марина Геннадьевна</v>
      </c>
      <c r="CS7" s="4" t="str">
        <f>"Дунаев Игорь Алексеевич"</f>
        <v>Дунаев Игорь Алексеевич</v>
      </c>
      <c r="CT7" s="4" t="str">
        <f>"Павлов Сергей Викторович"</f>
        <v>Павлов Сергей Викторович</v>
      </c>
      <c r="CU7" s="4" t="str">
        <f>"Избирательный округ (Округ №8 (№ 8)), всего"</f>
        <v>Избирательный округ (Округ №8 (№ 8)), всего</v>
      </c>
      <c r="CV7" s="4" t="str">
        <f>"Асташова Ольга Евгеньевна"</f>
        <v>Асташова Ольга Евгеньевна</v>
      </c>
      <c r="CW7" s="4" t="str">
        <f>"Маслакова Елена Николаевна"</f>
        <v>Маслакова Елена Николаевна</v>
      </c>
      <c r="CX7" s="4" t="str">
        <f>"Овечкин Максим Александрович"</f>
        <v>Овечкин Максим Александрович</v>
      </c>
      <c r="CY7" s="4" t="str">
        <f>"Избирательный округ (Округ №9 (№ 9)), всего"</f>
        <v>Избирательный округ (Округ №9 (№ 9)), всего</v>
      </c>
    </row>
    <row r="8" spans="1:103">
      <c r="A8" s="5" t="s">
        <v>5</v>
      </c>
      <c r="B8" s="3" t="str">
        <f>"2"</f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3">
        <v>14</v>
      </c>
      <c r="O8" s="3">
        <v>15</v>
      </c>
      <c r="P8" s="3">
        <v>16</v>
      </c>
      <c r="Q8" s="3">
        <v>17</v>
      </c>
      <c r="R8" s="3">
        <v>18</v>
      </c>
      <c r="S8" s="3">
        <v>19</v>
      </c>
      <c r="T8" s="3">
        <v>20</v>
      </c>
      <c r="U8" s="3">
        <v>21</v>
      </c>
      <c r="V8" s="3">
        <v>22</v>
      </c>
      <c r="W8" s="3">
        <v>23</v>
      </c>
      <c r="X8" s="3">
        <v>24</v>
      </c>
      <c r="Y8" s="3">
        <v>25</v>
      </c>
      <c r="Z8" s="3">
        <v>26</v>
      </c>
      <c r="AA8" s="3">
        <v>27</v>
      </c>
      <c r="AB8" s="3">
        <v>28</v>
      </c>
      <c r="AC8" s="3">
        <v>29</v>
      </c>
      <c r="AD8" s="3">
        <v>30</v>
      </c>
      <c r="AE8" s="3">
        <v>31</v>
      </c>
      <c r="AF8" s="3">
        <v>32</v>
      </c>
      <c r="AG8" s="3">
        <v>33</v>
      </c>
      <c r="AH8" s="3">
        <v>34</v>
      </c>
      <c r="AI8" s="3">
        <v>35</v>
      </c>
      <c r="AJ8" s="3">
        <v>36</v>
      </c>
      <c r="AK8" s="3">
        <v>37</v>
      </c>
      <c r="AL8" s="3">
        <v>38</v>
      </c>
      <c r="AM8" s="3">
        <v>39</v>
      </c>
      <c r="AN8" s="3">
        <v>40</v>
      </c>
      <c r="AO8" s="3">
        <v>41</v>
      </c>
      <c r="AP8" s="3">
        <v>42</v>
      </c>
      <c r="AQ8" s="3">
        <v>43</v>
      </c>
      <c r="AR8" s="3">
        <v>44</v>
      </c>
      <c r="AS8" s="3">
        <v>45</v>
      </c>
      <c r="AT8" s="3">
        <v>46</v>
      </c>
      <c r="AU8" s="3">
        <v>47</v>
      </c>
      <c r="AV8" s="3">
        <v>48</v>
      </c>
      <c r="AW8" s="3">
        <v>49</v>
      </c>
      <c r="AX8" s="3">
        <v>50</v>
      </c>
      <c r="AY8" s="3">
        <v>51</v>
      </c>
      <c r="AZ8" s="3">
        <v>52</v>
      </c>
      <c r="BA8" s="3">
        <v>53</v>
      </c>
      <c r="BB8" s="3">
        <v>54</v>
      </c>
      <c r="BC8" s="3">
        <v>55</v>
      </c>
      <c r="BD8" s="3">
        <v>56</v>
      </c>
      <c r="BE8" s="3">
        <v>57</v>
      </c>
      <c r="BF8" s="3">
        <v>58</v>
      </c>
      <c r="BG8" s="3">
        <v>59</v>
      </c>
      <c r="BH8" s="3">
        <v>60</v>
      </c>
      <c r="BI8" s="3">
        <v>61</v>
      </c>
      <c r="BJ8" s="3">
        <v>62</v>
      </c>
      <c r="BK8" s="3">
        <v>63</v>
      </c>
      <c r="BL8" s="3">
        <v>64</v>
      </c>
      <c r="BM8" s="3">
        <v>65</v>
      </c>
      <c r="BN8" s="3">
        <v>66</v>
      </c>
      <c r="BO8" s="3">
        <v>67</v>
      </c>
      <c r="BP8" s="3">
        <v>68</v>
      </c>
      <c r="BQ8" s="3">
        <v>69</v>
      </c>
      <c r="BR8" s="3">
        <v>70</v>
      </c>
      <c r="BS8" s="3">
        <v>71</v>
      </c>
      <c r="BT8" s="3">
        <v>72</v>
      </c>
      <c r="BU8" s="3">
        <v>73</v>
      </c>
      <c r="BV8" s="3">
        <v>74</v>
      </c>
      <c r="BW8" s="3">
        <v>75</v>
      </c>
      <c r="BX8" s="3">
        <v>76</v>
      </c>
      <c r="BY8" s="3">
        <v>77</v>
      </c>
      <c r="BZ8" s="3">
        <v>78</v>
      </c>
      <c r="CA8" s="3">
        <v>79</v>
      </c>
      <c r="CB8" s="3">
        <v>80</v>
      </c>
      <c r="CC8" s="3">
        <v>81</v>
      </c>
      <c r="CD8" s="3">
        <v>82</v>
      </c>
      <c r="CE8" s="3">
        <v>83</v>
      </c>
      <c r="CF8" s="3">
        <v>84</v>
      </c>
      <c r="CG8" s="3">
        <v>85</v>
      </c>
      <c r="CH8" s="3">
        <v>86</v>
      </c>
      <c r="CI8" s="3">
        <v>87</v>
      </c>
      <c r="CJ8" s="3">
        <v>88</v>
      </c>
      <c r="CK8" s="3">
        <v>89</v>
      </c>
      <c r="CL8" s="3">
        <v>90</v>
      </c>
      <c r="CM8" s="3">
        <v>91</v>
      </c>
      <c r="CN8" s="3">
        <v>92</v>
      </c>
      <c r="CO8" s="3">
        <v>93</v>
      </c>
      <c r="CP8" s="3">
        <v>94</v>
      </c>
      <c r="CQ8" s="3">
        <v>95</v>
      </c>
      <c r="CR8" s="3">
        <v>96</v>
      </c>
      <c r="CS8" s="3">
        <v>97</v>
      </c>
      <c r="CT8" s="3">
        <v>98</v>
      </c>
      <c r="CU8" s="3">
        <v>99</v>
      </c>
      <c r="CV8" s="3">
        <v>100</v>
      </c>
      <c r="CW8" s="3">
        <v>101</v>
      </c>
      <c r="CX8" s="3">
        <v>102</v>
      </c>
      <c r="CY8" s="3">
        <v>103</v>
      </c>
    </row>
    <row r="9" spans="1:103" ht="51">
      <c r="A9" s="6" t="s">
        <v>5</v>
      </c>
      <c r="B9" s="7" t="str">
        <f>"Поступило средств в избирательный фонд, всего"</f>
        <v>Поступило средств в избирательный фонд, всего</v>
      </c>
      <c r="C9" s="8">
        <v>10</v>
      </c>
      <c r="D9" s="9">
        <v>1412727</v>
      </c>
      <c r="E9" s="9">
        <v>500</v>
      </c>
      <c r="F9" s="9">
        <v>8960</v>
      </c>
      <c r="G9" s="9">
        <v>5850</v>
      </c>
      <c r="H9" s="9">
        <v>15310</v>
      </c>
      <c r="I9" s="9">
        <v>200</v>
      </c>
      <c r="J9" s="9">
        <v>9340</v>
      </c>
      <c r="K9" s="9">
        <v>31400</v>
      </c>
      <c r="L9" s="9">
        <v>40940</v>
      </c>
      <c r="M9" s="9">
        <v>38700</v>
      </c>
      <c r="N9" s="9">
        <v>19000</v>
      </c>
      <c r="O9" s="9">
        <v>4960</v>
      </c>
      <c r="P9" s="9">
        <v>9000</v>
      </c>
      <c r="Q9" s="9">
        <v>71660</v>
      </c>
      <c r="R9" s="9">
        <v>101400</v>
      </c>
      <c r="S9" s="9">
        <v>91000</v>
      </c>
      <c r="T9" s="9">
        <v>4560</v>
      </c>
      <c r="U9" s="9">
        <v>196960</v>
      </c>
      <c r="V9" s="9">
        <v>7600</v>
      </c>
      <c r="W9" s="9">
        <v>9220</v>
      </c>
      <c r="X9" s="9">
        <v>16820</v>
      </c>
      <c r="Y9" s="9">
        <v>4860</v>
      </c>
      <c r="Z9" s="9">
        <v>9070</v>
      </c>
      <c r="AA9" s="9">
        <v>80000</v>
      </c>
      <c r="AB9" s="9">
        <v>93930</v>
      </c>
      <c r="AC9" s="9">
        <v>38000</v>
      </c>
      <c r="AD9" s="9">
        <v>4810</v>
      </c>
      <c r="AE9" s="9">
        <v>15000</v>
      </c>
      <c r="AF9" s="9">
        <v>57810</v>
      </c>
      <c r="AG9" s="9">
        <v>16000</v>
      </c>
      <c r="AH9" s="9">
        <v>29400</v>
      </c>
      <c r="AI9" s="9">
        <v>9070</v>
      </c>
      <c r="AJ9" s="9">
        <v>15000</v>
      </c>
      <c r="AK9" s="9">
        <v>69470</v>
      </c>
      <c r="AL9" s="9">
        <v>25000</v>
      </c>
      <c r="AM9" s="9">
        <v>500</v>
      </c>
      <c r="AN9" s="9">
        <v>4860</v>
      </c>
      <c r="AO9" s="9">
        <v>30360</v>
      </c>
      <c r="AP9" s="9">
        <v>3505</v>
      </c>
      <c r="AQ9" s="9">
        <v>4860</v>
      </c>
      <c r="AR9" s="9">
        <v>200</v>
      </c>
      <c r="AS9" s="9">
        <v>43000</v>
      </c>
      <c r="AT9" s="9">
        <v>51565</v>
      </c>
      <c r="AU9" s="9">
        <v>400</v>
      </c>
      <c r="AV9" s="9">
        <v>21150</v>
      </c>
      <c r="AW9" s="9">
        <v>200</v>
      </c>
      <c r="AX9" s="9">
        <v>21750</v>
      </c>
      <c r="AY9" s="9">
        <v>18350</v>
      </c>
      <c r="AZ9" s="9">
        <v>4810</v>
      </c>
      <c r="BA9" s="9">
        <v>47000</v>
      </c>
      <c r="BB9" s="9">
        <v>70160</v>
      </c>
      <c r="BC9" s="9">
        <v>44000</v>
      </c>
      <c r="BD9" s="9">
        <v>14500</v>
      </c>
      <c r="BE9" s="9">
        <v>370</v>
      </c>
      <c r="BF9" s="9">
        <v>9035</v>
      </c>
      <c r="BG9" s="9">
        <v>1000</v>
      </c>
      <c r="BH9" s="9">
        <v>15000</v>
      </c>
      <c r="BI9" s="9">
        <v>83905</v>
      </c>
      <c r="BJ9" s="9">
        <v>60000</v>
      </c>
      <c r="BK9" s="9">
        <v>100</v>
      </c>
      <c r="BL9" s="9">
        <v>30305</v>
      </c>
      <c r="BM9" s="9">
        <v>90405</v>
      </c>
      <c r="BN9" s="9">
        <v>18350</v>
      </c>
      <c r="BO9" s="9">
        <v>51300</v>
      </c>
      <c r="BP9" s="9">
        <v>5700</v>
      </c>
      <c r="BQ9" s="9">
        <v>3500</v>
      </c>
      <c r="BR9" s="9">
        <v>1000</v>
      </c>
      <c r="BS9" s="9">
        <v>9070</v>
      </c>
      <c r="BT9" s="9">
        <v>88920</v>
      </c>
      <c r="BU9" s="9">
        <v>18600</v>
      </c>
      <c r="BV9" s="9">
        <v>73200</v>
      </c>
      <c r="BW9" s="9">
        <v>4770</v>
      </c>
      <c r="BX9" s="9">
        <v>300</v>
      </c>
      <c r="BY9" s="9">
        <v>96870</v>
      </c>
      <c r="BZ9" s="9">
        <v>42500</v>
      </c>
      <c r="CA9" s="9">
        <v>29070</v>
      </c>
      <c r="CB9" s="9">
        <v>4830</v>
      </c>
      <c r="CC9" s="9">
        <v>200</v>
      </c>
      <c r="CD9" s="9">
        <v>76600</v>
      </c>
      <c r="CE9" s="9">
        <v>59810</v>
      </c>
      <c r="CF9" s="9">
        <v>11000</v>
      </c>
      <c r="CG9" s="9">
        <v>300</v>
      </c>
      <c r="CH9" s="9">
        <v>32312</v>
      </c>
      <c r="CI9" s="9">
        <v>103422</v>
      </c>
      <c r="CJ9" s="9">
        <v>1000</v>
      </c>
      <c r="CK9" s="9">
        <v>24850</v>
      </c>
      <c r="CL9" s="9">
        <v>5800</v>
      </c>
      <c r="CM9" s="9">
        <v>10500</v>
      </c>
      <c r="CN9" s="9">
        <v>9210</v>
      </c>
      <c r="CO9" s="9">
        <v>51360</v>
      </c>
      <c r="CP9" s="9">
        <v>18350</v>
      </c>
      <c r="CQ9" s="9">
        <v>500</v>
      </c>
      <c r="CR9" s="9">
        <v>27600</v>
      </c>
      <c r="CS9" s="9">
        <v>1000</v>
      </c>
      <c r="CT9" s="9">
        <v>4500</v>
      </c>
      <c r="CU9" s="9">
        <v>51950</v>
      </c>
      <c r="CV9" s="9">
        <v>9260</v>
      </c>
      <c r="CW9" s="9">
        <v>23100</v>
      </c>
      <c r="CX9" s="9">
        <v>200</v>
      </c>
      <c r="CY9" s="9">
        <v>32560</v>
      </c>
    </row>
    <row r="10" spans="1:103">
      <c r="A10" s="6" t="s">
        <v>6</v>
      </c>
      <c r="B10" s="8" t="str">
        <f>"в том числе"</f>
        <v>в том числе</v>
      </c>
      <c r="C10" s="8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</row>
    <row r="11" spans="1:103" ht="89.25">
      <c r="A11" s="6" t="s">
        <v>7</v>
      </c>
      <c r="B11" s="7" t="str">
        <f>"Поступило средств в установленном порядке для формирования избирательного фонда"</f>
        <v>Поступило средств в установленном порядке для формирования избирательного фонда</v>
      </c>
      <c r="C11" s="8">
        <v>20</v>
      </c>
      <c r="D11" s="9">
        <v>1412627</v>
      </c>
      <c r="E11" s="9">
        <v>500</v>
      </c>
      <c r="F11" s="9">
        <v>8960</v>
      </c>
      <c r="G11" s="9">
        <v>5850</v>
      </c>
      <c r="H11" s="9">
        <v>15310</v>
      </c>
      <c r="I11" s="9">
        <v>200</v>
      </c>
      <c r="J11" s="9">
        <v>9240</v>
      </c>
      <c r="K11" s="9">
        <v>31400</v>
      </c>
      <c r="L11" s="9">
        <v>40840</v>
      </c>
      <c r="M11" s="9">
        <v>38700</v>
      </c>
      <c r="N11" s="9">
        <v>19000</v>
      </c>
      <c r="O11" s="9">
        <v>4960</v>
      </c>
      <c r="P11" s="9">
        <v>9000</v>
      </c>
      <c r="Q11" s="9">
        <v>71660</v>
      </c>
      <c r="R11" s="9">
        <v>101400</v>
      </c>
      <c r="S11" s="9">
        <v>91000</v>
      </c>
      <c r="T11" s="9">
        <v>4560</v>
      </c>
      <c r="U11" s="9">
        <v>196960</v>
      </c>
      <c r="V11" s="9">
        <v>7600</v>
      </c>
      <c r="W11" s="9">
        <v>9220</v>
      </c>
      <c r="X11" s="9">
        <v>16820</v>
      </c>
      <c r="Y11" s="9">
        <v>4860</v>
      </c>
      <c r="Z11" s="9">
        <v>9070</v>
      </c>
      <c r="AA11" s="9">
        <v>80000</v>
      </c>
      <c r="AB11" s="9">
        <v>93930</v>
      </c>
      <c r="AC11" s="9">
        <v>38000</v>
      </c>
      <c r="AD11" s="9">
        <v>4810</v>
      </c>
      <c r="AE11" s="9">
        <v>15000</v>
      </c>
      <c r="AF11" s="9">
        <v>57810</v>
      </c>
      <c r="AG11" s="9">
        <v>16000</v>
      </c>
      <c r="AH11" s="9">
        <v>29400</v>
      </c>
      <c r="AI11" s="9">
        <v>9070</v>
      </c>
      <c r="AJ11" s="9">
        <v>15000</v>
      </c>
      <c r="AK11" s="9">
        <v>69470</v>
      </c>
      <c r="AL11" s="9">
        <v>25000</v>
      </c>
      <c r="AM11" s="9">
        <v>500</v>
      </c>
      <c r="AN11" s="9">
        <v>4860</v>
      </c>
      <c r="AO11" s="9">
        <v>30360</v>
      </c>
      <c r="AP11" s="9">
        <v>3505</v>
      </c>
      <c r="AQ11" s="9">
        <v>4860</v>
      </c>
      <c r="AR11" s="9">
        <v>200</v>
      </c>
      <c r="AS11" s="9">
        <v>43000</v>
      </c>
      <c r="AT11" s="9">
        <v>51565</v>
      </c>
      <c r="AU11" s="9">
        <v>400</v>
      </c>
      <c r="AV11" s="9">
        <v>21150</v>
      </c>
      <c r="AW11" s="9">
        <v>200</v>
      </c>
      <c r="AX11" s="9">
        <v>21750</v>
      </c>
      <c r="AY11" s="9">
        <v>18350</v>
      </c>
      <c r="AZ11" s="9">
        <v>4810</v>
      </c>
      <c r="BA11" s="9">
        <v>47000</v>
      </c>
      <c r="BB11" s="9">
        <v>70160</v>
      </c>
      <c r="BC11" s="9">
        <v>44000</v>
      </c>
      <c r="BD11" s="9">
        <v>14500</v>
      </c>
      <c r="BE11" s="9">
        <v>370</v>
      </c>
      <c r="BF11" s="9">
        <v>9035</v>
      </c>
      <c r="BG11" s="9">
        <v>1000</v>
      </c>
      <c r="BH11" s="9">
        <v>15000</v>
      </c>
      <c r="BI11" s="9">
        <v>83905</v>
      </c>
      <c r="BJ11" s="9">
        <v>60000</v>
      </c>
      <c r="BK11" s="9">
        <v>100</v>
      </c>
      <c r="BL11" s="9">
        <v>30305</v>
      </c>
      <c r="BM11" s="9">
        <v>90405</v>
      </c>
      <c r="BN11" s="9">
        <v>18350</v>
      </c>
      <c r="BO11" s="9">
        <v>51300</v>
      </c>
      <c r="BP11" s="9">
        <v>5700</v>
      </c>
      <c r="BQ11" s="9">
        <v>3500</v>
      </c>
      <c r="BR11" s="9">
        <v>1000</v>
      </c>
      <c r="BS11" s="9">
        <v>9070</v>
      </c>
      <c r="BT11" s="9">
        <v>88920</v>
      </c>
      <c r="BU11" s="9">
        <v>18600</v>
      </c>
      <c r="BV11" s="9">
        <v>73200</v>
      </c>
      <c r="BW11" s="9">
        <v>4770</v>
      </c>
      <c r="BX11" s="9">
        <v>300</v>
      </c>
      <c r="BY11" s="9">
        <v>96870</v>
      </c>
      <c r="BZ11" s="9">
        <v>42500</v>
      </c>
      <c r="CA11" s="9">
        <v>29070</v>
      </c>
      <c r="CB11" s="9">
        <v>4830</v>
      </c>
      <c r="CC11" s="9">
        <v>200</v>
      </c>
      <c r="CD11" s="9">
        <v>76600</v>
      </c>
      <c r="CE11" s="9">
        <v>59810</v>
      </c>
      <c r="CF11" s="9">
        <v>11000</v>
      </c>
      <c r="CG11" s="9">
        <v>300</v>
      </c>
      <c r="CH11" s="9">
        <v>32312</v>
      </c>
      <c r="CI11" s="9">
        <v>103422</v>
      </c>
      <c r="CJ11" s="9">
        <v>1000</v>
      </c>
      <c r="CK11" s="9">
        <v>24850</v>
      </c>
      <c r="CL11" s="9">
        <v>5800</v>
      </c>
      <c r="CM11" s="9">
        <v>10500</v>
      </c>
      <c r="CN11" s="9">
        <v>9210</v>
      </c>
      <c r="CO11" s="9">
        <v>51360</v>
      </c>
      <c r="CP11" s="9">
        <v>18350</v>
      </c>
      <c r="CQ11" s="9">
        <v>500</v>
      </c>
      <c r="CR11" s="9">
        <v>27600</v>
      </c>
      <c r="CS11" s="9">
        <v>1000</v>
      </c>
      <c r="CT11" s="9">
        <v>4500</v>
      </c>
      <c r="CU11" s="9">
        <v>51950</v>
      </c>
      <c r="CV11" s="9">
        <v>9260</v>
      </c>
      <c r="CW11" s="9">
        <v>23100</v>
      </c>
      <c r="CX11" s="9">
        <v>200</v>
      </c>
      <c r="CY11" s="9">
        <v>32560</v>
      </c>
    </row>
    <row r="12" spans="1:103">
      <c r="A12" s="6" t="s">
        <v>6</v>
      </c>
      <c r="B12" s="8" t="str">
        <f>"из них"</f>
        <v>из них</v>
      </c>
      <c r="C12" s="8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</row>
    <row r="13" spans="1:103" ht="63.75">
      <c r="A13" s="6" t="s">
        <v>8</v>
      </c>
      <c r="B13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3" s="8">
        <v>30</v>
      </c>
      <c r="D13" s="9">
        <v>706087</v>
      </c>
      <c r="E13" s="9">
        <v>500</v>
      </c>
      <c r="F13" s="9">
        <v>0</v>
      </c>
      <c r="G13" s="9">
        <v>5850</v>
      </c>
      <c r="H13" s="9">
        <v>6350</v>
      </c>
      <c r="I13" s="9">
        <v>200</v>
      </c>
      <c r="J13" s="9">
        <v>380</v>
      </c>
      <c r="K13" s="9">
        <v>6400</v>
      </c>
      <c r="L13" s="9">
        <v>6980</v>
      </c>
      <c r="M13" s="9">
        <v>2000</v>
      </c>
      <c r="N13" s="9">
        <v>19000</v>
      </c>
      <c r="O13" s="9">
        <v>400</v>
      </c>
      <c r="P13" s="9">
        <v>9000</v>
      </c>
      <c r="Q13" s="9">
        <v>30400</v>
      </c>
      <c r="R13" s="9">
        <v>0</v>
      </c>
      <c r="S13" s="9">
        <v>91000</v>
      </c>
      <c r="T13" s="9">
        <v>0</v>
      </c>
      <c r="U13" s="9">
        <v>91000</v>
      </c>
      <c r="V13" s="9">
        <v>7600</v>
      </c>
      <c r="W13" s="9">
        <v>260</v>
      </c>
      <c r="X13" s="9">
        <v>7860</v>
      </c>
      <c r="Y13" s="9">
        <v>300</v>
      </c>
      <c r="Z13" s="9">
        <v>9070</v>
      </c>
      <c r="AA13" s="9">
        <v>0</v>
      </c>
      <c r="AB13" s="9">
        <v>9370</v>
      </c>
      <c r="AC13" s="9">
        <v>0</v>
      </c>
      <c r="AD13" s="9">
        <v>250</v>
      </c>
      <c r="AE13" s="9">
        <v>0</v>
      </c>
      <c r="AF13" s="9">
        <v>250</v>
      </c>
      <c r="AG13" s="9">
        <v>16000</v>
      </c>
      <c r="AH13" s="9">
        <v>29400</v>
      </c>
      <c r="AI13" s="9">
        <v>9070</v>
      </c>
      <c r="AJ13" s="9">
        <v>0</v>
      </c>
      <c r="AK13" s="9">
        <v>54470</v>
      </c>
      <c r="AL13" s="9">
        <v>2000</v>
      </c>
      <c r="AM13" s="9">
        <v>500</v>
      </c>
      <c r="AN13" s="9">
        <v>300</v>
      </c>
      <c r="AO13" s="9">
        <v>2800</v>
      </c>
      <c r="AP13" s="9">
        <v>3505</v>
      </c>
      <c r="AQ13" s="9">
        <v>300</v>
      </c>
      <c r="AR13" s="9">
        <v>200</v>
      </c>
      <c r="AS13" s="9">
        <v>0</v>
      </c>
      <c r="AT13" s="9">
        <v>4005</v>
      </c>
      <c r="AU13" s="9">
        <v>300</v>
      </c>
      <c r="AV13" s="9">
        <v>3150</v>
      </c>
      <c r="AW13" s="9">
        <v>200</v>
      </c>
      <c r="AX13" s="9">
        <v>3650</v>
      </c>
      <c r="AY13" s="9">
        <v>3350</v>
      </c>
      <c r="AZ13" s="9">
        <v>250</v>
      </c>
      <c r="BA13" s="9">
        <v>47000</v>
      </c>
      <c r="BB13" s="9">
        <v>50600</v>
      </c>
      <c r="BC13" s="9">
        <v>1000</v>
      </c>
      <c r="BD13" s="9">
        <v>14500</v>
      </c>
      <c r="BE13" s="9">
        <v>270</v>
      </c>
      <c r="BF13" s="9">
        <v>9035</v>
      </c>
      <c r="BG13" s="9">
        <v>1000</v>
      </c>
      <c r="BH13" s="9">
        <v>0</v>
      </c>
      <c r="BI13" s="9">
        <v>25805</v>
      </c>
      <c r="BJ13" s="9">
        <v>60000</v>
      </c>
      <c r="BK13" s="9">
        <v>0</v>
      </c>
      <c r="BL13" s="9">
        <v>30305</v>
      </c>
      <c r="BM13" s="9">
        <v>90305</v>
      </c>
      <c r="BN13" s="9">
        <v>3350</v>
      </c>
      <c r="BO13" s="9">
        <v>51300</v>
      </c>
      <c r="BP13" s="9">
        <v>5700</v>
      </c>
      <c r="BQ13" s="9">
        <v>3500</v>
      </c>
      <c r="BR13" s="9">
        <v>1000</v>
      </c>
      <c r="BS13" s="9">
        <v>9070</v>
      </c>
      <c r="BT13" s="9">
        <v>73920</v>
      </c>
      <c r="BU13" s="9">
        <v>2000</v>
      </c>
      <c r="BV13" s="9">
        <v>73200</v>
      </c>
      <c r="BW13" s="9">
        <v>270</v>
      </c>
      <c r="BX13" s="9">
        <v>300</v>
      </c>
      <c r="BY13" s="9">
        <v>75770</v>
      </c>
      <c r="BZ13" s="9">
        <v>42500</v>
      </c>
      <c r="CA13" s="9">
        <v>29070</v>
      </c>
      <c r="CB13" s="9">
        <v>270</v>
      </c>
      <c r="CC13" s="9">
        <v>200</v>
      </c>
      <c r="CD13" s="9">
        <v>72040</v>
      </c>
      <c r="CE13" s="9">
        <v>250</v>
      </c>
      <c r="CF13" s="9">
        <v>11000</v>
      </c>
      <c r="CG13" s="9">
        <v>300</v>
      </c>
      <c r="CH13" s="9">
        <v>32312</v>
      </c>
      <c r="CI13" s="9">
        <v>43862</v>
      </c>
      <c r="CJ13" s="9">
        <v>1000</v>
      </c>
      <c r="CK13" s="9">
        <v>3050</v>
      </c>
      <c r="CL13" s="9">
        <v>5800</v>
      </c>
      <c r="CM13" s="9">
        <v>10500</v>
      </c>
      <c r="CN13" s="9">
        <v>250</v>
      </c>
      <c r="CO13" s="9">
        <v>20600</v>
      </c>
      <c r="CP13" s="9">
        <v>3350</v>
      </c>
      <c r="CQ13" s="9">
        <v>500</v>
      </c>
      <c r="CR13" s="9">
        <v>7600</v>
      </c>
      <c r="CS13" s="9">
        <v>1000</v>
      </c>
      <c r="CT13" s="9">
        <v>0</v>
      </c>
      <c r="CU13" s="9">
        <v>12450</v>
      </c>
      <c r="CV13" s="9">
        <v>300</v>
      </c>
      <c r="CW13" s="9">
        <v>23100</v>
      </c>
      <c r="CX13" s="9">
        <v>200</v>
      </c>
      <c r="CY13" s="9">
        <v>23600</v>
      </c>
    </row>
    <row r="14" spans="1:103" ht="89.25">
      <c r="A14" s="6" t="s">
        <v>9</v>
      </c>
      <c r="B14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14" s="8">
        <v>40</v>
      </c>
      <c r="D14" s="9">
        <v>659280</v>
      </c>
      <c r="E14" s="9">
        <v>0</v>
      </c>
      <c r="F14" s="9">
        <v>8960</v>
      </c>
      <c r="G14" s="9">
        <v>0</v>
      </c>
      <c r="H14" s="9">
        <v>8960</v>
      </c>
      <c r="I14" s="9">
        <v>0</v>
      </c>
      <c r="J14" s="9">
        <v>0</v>
      </c>
      <c r="K14" s="9">
        <v>25000</v>
      </c>
      <c r="L14" s="9">
        <v>25000</v>
      </c>
      <c r="M14" s="9">
        <v>36700</v>
      </c>
      <c r="N14" s="9">
        <v>0</v>
      </c>
      <c r="O14" s="9">
        <v>4560</v>
      </c>
      <c r="P14" s="9">
        <v>0</v>
      </c>
      <c r="Q14" s="9">
        <v>41260</v>
      </c>
      <c r="R14" s="9">
        <v>101400</v>
      </c>
      <c r="S14" s="9">
        <v>0</v>
      </c>
      <c r="T14" s="9">
        <v>4560</v>
      </c>
      <c r="U14" s="9">
        <v>105960</v>
      </c>
      <c r="V14" s="9">
        <v>0</v>
      </c>
      <c r="W14" s="9">
        <v>8960</v>
      </c>
      <c r="X14" s="9">
        <v>8960</v>
      </c>
      <c r="Y14" s="9">
        <v>4560</v>
      </c>
      <c r="Z14" s="9">
        <v>0</v>
      </c>
      <c r="AA14" s="9">
        <v>80000</v>
      </c>
      <c r="AB14" s="9">
        <v>84560</v>
      </c>
      <c r="AC14" s="9">
        <v>38000</v>
      </c>
      <c r="AD14" s="9">
        <v>4560</v>
      </c>
      <c r="AE14" s="9">
        <v>15000</v>
      </c>
      <c r="AF14" s="9">
        <v>57560</v>
      </c>
      <c r="AG14" s="9">
        <v>0</v>
      </c>
      <c r="AH14" s="9">
        <v>0</v>
      </c>
      <c r="AI14" s="9">
        <v>0</v>
      </c>
      <c r="AJ14" s="9">
        <v>15000</v>
      </c>
      <c r="AK14" s="9">
        <v>15000</v>
      </c>
      <c r="AL14" s="9">
        <v>23000</v>
      </c>
      <c r="AM14" s="9">
        <v>0</v>
      </c>
      <c r="AN14" s="9">
        <v>4560</v>
      </c>
      <c r="AO14" s="9">
        <v>27560</v>
      </c>
      <c r="AP14" s="9">
        <v>0</v>
      </c>
      <c r="AQ14" s="9">
        <v>4560</v>
      </c>
      <c r="AR14" s="9">
        <v>0</v>
      </c>
      <c r="AS14" s="9">
        <v>43000</v>
      </c>
      <c r="AT14" s="9">
        <v>47560</v>
      </c>
      <c r="AU14" s="9">
        <v>100</v>
      </c>
      <c r="AV14" s="9">
        <v>18000</v>
      </c>
      <c r="AW14" s="9">
        <v>0</v>
      </c>
      <c r="AX14" s="9">
        <v>18100</v>
      </c>
      <c r="AY14" s="9">
        <v>15000</v>
      </c>
      <c r="AZ14" s="9">
        <v>4560</v>
      </c>
      <c r="BA14" s="9">
        <v>0</v>
      </c>
      <c r="BB14" s="9">
        <v>19560</v>
      </c>
      <c r="BC14" s="9">
        <v>43000</v>
      </c>
      <c r="BD14" s="9">
        <v>0</v>
      </c>
      <c r="BE14" s="9">
        <v>100</v>
      </c>
      <c r="BF14" s="9">
        <v>0</v>
      </c>
      <c r="BG14" s="9">
        <v>0</v>
      </c>
      <c r="BH14" s="9">
        <v>15000</v>
      </c>
      <c r="BI14" s="9">
        <v>58100</v>
      </c>
      <c r="BJ14" s="9">
        <v>0</v>
      </c>
      <c r="BK14" s="9">
        <v>100</v>
      </c>
      <c r="BL14" s="9">
        <v>0</v>
      </c>
      <c r="BM14" s="9">
        <v>100</v>
      </c>
      <c r="BN14" s="9">
        <v>15000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15000</v>
      </c>
      <c r="BU14" s="9">
        <v>0</v>
      </c>
      <c r="BV14" s="9">
        <v>0</v>
      </c>
      <c r="BW14" s="9">
        <v>4500</v>
      </c>
      <c r="BX14" s="9">
        <v>0</v>
      </c>
      <c r="BY14" s="9">
        <v>4500</v>
      </c>
      <c r="BZ14" s="9">
        <v>0</v>
      </c>
      <c r="CA14" s="9">
        <v>0</v>
      </c>
      <c r="CB14" s="9">
        <v>4560</v>
      </c>
      <c r="CC14" s="9">
        <v>0</v>
      </c>
      <c r="CD14" s="9">
        <v>4560</v>
      </c>
      <c r="CE14" s="9">
        <v>59560</v>
      </c>
      <c r="CF14" s="9">
        <v>0</v>
      </c>
      <c r="CG14" s="9">
        <v>0</v>
      </c>
      <c r="CH14" s="9">
        <v>0</v>
      </c>
      <c r="CI14" s="9">
        <v>59560</v>
      </c>
      <c r="CJ14" s="9">
        <v>0</v>
      </c>
      <c r="CK14" s="9">
        <v>0</v>
      </c>
      <c r="CL14" s="9">
        <v>0</v>
      </c>
      <c r="CM14" s="9">
        <v>0</v>
      </c>
      <c r="CN14" s="9">
        <v>8960</v>
      </c>
      <c r="CO14" s="9">
        <v>8960</v>
      </c>
      <c r="CP14" s="9">
        <v>15000</v>
      </c>
      <c r="CQ14" s="9">
        <v>0</v>
      </c>
      <c r="CR14" s="9">
        <v>20000</v>
      </c>
      <c r="CS14" s="9">
        <v>0</v>
      </c>
      <c r="CT14" s="9">
        <v>4500</v>
      </c>
      <c r="CU14" s="9">
        <v>39500</v>
      </c>
      <c r="CV14" s="9">
        <v>8960</v>
      </c>
      <c r="CW14" s="9">
        <v>0</v>
      </c>
      <c r="CX14" s="9">
        <v>0</v>
      </c>
      <c r="CY14" s="9">
        <v>8960</v>
      </c>
    </row>
    <row r="15" spans="1:103" ht="38.25">
      <c r="A15" s="6" t="s">
        <v>10</v>
      </c>
      <c r="B15" s="7" t="str">
        <f>"Добровольные пожертвования гражданина"</f>
        <v>Добровольные пожертвования гражданина</v>
      </c>
      <c r="C15" s="8">
        <v>50</v>
      </c>
      <c r="D15" s="9">
        <v>38400</v>
      </c>
      <c r="E15" s="9">
        <v>0</v>
      </c>
      <c r="F15" s="9">
        <v>0</v>
      </c>
      <c r="G15" s="9">
        <v>0</v>
      </c>
      <c r="H15" s="9">
        <v>0</v>
      </c>
      <c r="I15" s="9">
        <v>0</v>
      </c>
      <c r="J15" s="9">
        <v>0</v>
      </c>
      <c r="K15" s="9">
        <v>0</v>
      </c>
      <c r="L15" s="9">
        <v>0</v>
      </c>
      <c r="M15" s="9">
        <v>0</v>
      </c>
      <c r="N15" s="9">
        <v>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9">
        <v>0</v>
      </c>
      <c r="AG15" s="9">
        <v>0</v>
      </c>
      <c r="AH15" s="9">
        <v>0</v>
      </c>
      <c r="AI15" s="9">
        <v>0</v>
      </c>
      <c r="AJ15" s="9">
        <v>0</v>
      </c>
      <c r="AK15" s="9">
        <v>0</v>
      </c>
      <c r="AL15" s="9">
        <v>0</v>
      </c>
      <c r="AM15" s="9">
        <v>0</v>
      </c>
      <c r="AN15" s="9">
        <v>0</v>
      </c>
      <c r="AO15" s="9">
        <v>0</v>
      </c>
      <c r="AP15" s="9">
        <v>0</v>
      </c>
      <c r="AQ15" s="9">
        <v>0</v>
      </c>
      <c r="AR15" s="9">
        <v>0</v>
      </c>
      <c r="AS15" s="9">
        <v>0</v>
      </c>
      <c r="AT15" s="9">
        <v>0</v>
      </c>
      <c r="AU15" s="9">
        <v>0</v>
      </c>
      <c r="AV15" s="9">
        <v>0</v>
      </c>
      <c r="AW15" s="9">
        <v>0</v>
      </c>
      <c r="AX15" s="9">
        <v>0</v>
      </c>
      <c r="AY15" s="9">
        <v>0</v>
      </c>
      <c r="AZ15" s="9">
        <v>0</v>
      </c>
      <c r="BA15" s="9">
        <v>0</v>
      </c>
      <c r="BB15" s="9">
        <v>0</v>
      </c>
      <c r="BC15" s="9">
        <v>0</v>
      </c>
      <c r="BD15" s="9">
        <v>0</v>
      </c>
      <c r="BE15" s="9">
        <v>0</v>
      </c>
      <c r="BF15" s="9">
        <v>0</v>
      </c>
      <c r="BG15" s="9">
        <v>0</v>
      </c>
      <c r="BH15" s="9">
        <v>0</v>
      </c>
      <c r="BI15" s="9">
        <v>0</v>
      </c>
      <c r="BJ15" s="9">
        <v>0</v>
      </c>
      <c r="BK15" s="9">
        <v>0</v>
      </c>
      <c r="BL15" s="9">
        <v>0</v>
      </c>
      <c r="BM15" s="9">
        <v>0</v>
      </c>
      <c r="BN15" s="9">
        <v>0</v>
      </c>
      <c r="BO15" s="9">
        <v>0</v>
      </c>
      <c r="BP15" s="9">
        <v>0</v>
      </c>
      <c r="BQ15" s="9">
        <v>0</v>
      </c>
      <c r="BR15" s="9">
        <v>0</v>
      </c>
      <c r="BS15" s="9">
        <v>0</v>
      </c>
      <c r="BT15" s="9">
        <v>0</v>
      </c>
      <c r="BU15" s="9">
        <v>16600</v>
      </c>
      <c r="BV15" s="9">
        <v>0</v>
      </c>
      <c r="BW15" s="9">
        <v>0</v>
      </c>
      <c r="BX15" s="9">
        <v>0</v>
      </c>
      <c r="BY15" s="9">
        <v>16600</v>
      </c>
      <c r="BZ15" s="9">
        <v>0</v>
      </c>
      <c r="CA15" s="9">
        <v>0</v>
      </c>
      <c r="CB15" s="9">
        <v>0</v>
      </c>
      <c r="CC15" s="9">
        <v>0</v>
      </c>
      <c r="CD15" s="9">
        <v>0</v>
      </c>
      <c r="CE15" s="9">
        <v>0</v>
      </c>
      <c r="CF15" s="9">
        <v>0</v>
      </c>
      <c r="CG15" s="9">
        <v>0</v>
      </c>
      <c r="CH15" s="9">
        <v>0</v>
      </c>
      <c r="CI15" s="9">
        <v>0</v>
      </c>
      <c r="CJ15" s="9">
        <v>0</v>
      </c>
      <c r="CK15" s="9">
        <v>21800</v>
      </c>
      <c r="CL15" s="9">
        <v>0</v>
      </c>
      <c r="CM15" s="9">
        <v>0</v>
      </c>
      <c r="CN15" s="9">
        <v>0</v>
      </c>
      <c r="CO15" s="9">
        <v>21800</v>
      </c>
      <c r="CP15" s="9">
        <v>0</v>
      </c>
      <c r="CQ15" s="9">
        <v>0</v>
      </c>
      <c r="CR15" s="9">
        <v>0</v>
      </c>
      <c r="CS15" s="9">
        <v>0</v>
      </c>
      <c r="CT15" s="9">
        <v>0</v>
      </c>
      <c r="CU15" s="9">
        <v>0</v>
      </c>
      <c r="CV15" s="9">
        <v>0</v>
      </c>
      <c r="CW15" s="9">
        <v>0</v>
      </c>
      <c r="CX15" s="9">
        <v>0</v>
      </c>
      <c r="CY15" s="9">
        <v>0</v>
      </c>
    </row>
    <row r="16" spans="1:103" ht="51">
      <c r="A16" s="6" t="s">
        <v>11</v>
      </c>
      <c r="B16" s="7" t="str">
        <f>"Добровольные пожертвования юридического лица"</f>
        <v>Добровольные пожертвования юридического лица</v>
      </c>
      <c r="C16" s="8">
        <v>60</v>
      </c>
      <c r="D16" s="9">
        <v>8860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8860</v>
      </c>
      <c r="K16" s="9">
        <v>0</v>
      </c>
      <c r="L16" s="9">
        <v>8860</v>
      </c>
      <c r="M16" s="9">
        <v>0</v>
      </c>
      <c r="N16" s="9">
        <v>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9">
        <v>0</v>
      </c>
      <c r="AG16" s="9">
        <v>0</v>
      </c>
      <c r="AH16" s="9">
        <v>0</v>
      </c>
      <c r="AI16" s="9">
        <v>0</v>
      </c>
      <c r="AJ16" s="9">
        <v>0</v>
      </c>
      <c r="AK16" s="9">
        <v>0</v>
      </c>
      <c r="AL16" s="9">
        <v>0</v>
      </c>
      <c r="AM16" s="9">
        <v>0</v>
      </c>
      <c r="AN16" s="9">
        <v>0</v>
      </c>
      <c r="AO16" s="9">
        <v>0</v>
      </c>
      <c r="AP16" s="9">
        <v>0</v>
      </c>
      <c r="AQ16" s="9">
        <v>0</v>
      </c>
      <c r="AR16" s="9">
        <v>0</v>
      </c>
      <c r="AS16" s="9">
        <v>0</v>
      </c>
      <c r="AT16" s="9">
        <v>0</v>
      </c>
      <c r="AU16" s="9">
        <v>0</v>
      </c>
      <c r="AV16" s="9">
        <v>0</v>
      </c>
      <c r="AW16" s="9">
        <v>0</v>
      </c>
      <c r="AX16" s="9">
        <v>0</v>
      </c>
      <c r="AY16" s="9">
        <v>0</v>
      </c>
      <c r="AZ16" s="9">
        <v>0</v>
      </c>
      <c r="BA16" s="9">
        <v>0</v>
      </c>
      <c r="BB16" s="9">
        <v>0</v>
      </c>
      <c r="BC16" s="9">
        <v>0</v>
      </c>
      <c r="BD16" s="9">
        <v>0</v>
      </c>
      <c r="BE16" s="9">
        <v>0</v>
      </c>
      <c r="BF16" s="9">
        <v>0</v>
      </c>
      <c r="BG16" s="9">
        <v>0</v>
      </c>
      <c r="BH16" s="9">
        <v>0</v>
      </c>
      <c r="BI16" s="9">
        <v>0</v>
      </c>
      <c r="BJ16" s="9">
        <v>0</v>
      </c>
      <c r="BK16" s="9">
        <v>0</v>
      </c>
      <c r="BL16" s="9">
        <v>0</v>
      </c>
      <c r="BM16" s="9">
        <v>0</v>
      </c>
      <c r="BN16" s="9">
        <v>0</v>
      </c>
      <c r="BO16" s="9">
        <v>0</v>
      </c>
      <c r="BP16" s="9">
        <v>0</v>
      </c>
      <c r="BQ16" s="9">
        <v>0</v>
      </c>
      <c r="BR16" s="9">
        <v>0</v>
      </c>
      <c r="BS16" s="9">
        <v>0</v>
      </c>
      <c r="BT16" s="9">
        <v>0</v>
      </c>
      <c r="BU16" s="9">
        <v>0</v>
      </c>
      <c r="BV16" s="9">
        <v>0</v>
      </c>
      <c r="BW16" s="9">
        <v>0</v>
      </c>
      <c r="BX16" s="9">
        <v>0</v>
      </c>
      <c r="BY16" s="9">
        <v>0</v>
      </c>
      <c r="BZ16" s="9">
        <v>0</v>
      </c>
      <c r="CA16" s="9">
        <v>0</v>
      </c>
      <c r="CB16" s="9">
        <v>0</v>
      </c>
      <c r="CC16" s="9">
        <v>0</v>
      </c>
      <c r="CD16" s="9">
        <v>0</v>
      </c>
      <c r="CE16" s="9">
        <v>0</v>
      </c>
      <c r="CF16" s="9">
        <v>0</v>
      </c>
      <c r="CG16" s="9">
        <v>0</v>
      </c>
      <c r="CH16" s="9">
        <v>0</v>
      </c>
      <c r="CI16" s="9">
        <v>0</v>
      </c>
      <c r="CJ16" s="9">
        <v>0</v>
      </c>
      <c r="CK16" s="9">
        <v>0</v>
      </c>
      <c r="CL16" s="9">
        <v>0</v>
      </c>
      <c r="CM16" s="9">
        <v>0</v>
      </c>
      <c r="CN16" s="9">
        <v>0</v>
      </c>
      <c r="CO16" s="9">
        <v>0</v>
      </c>
      <c r="CP16" s="9">
        <v>0</v>
      </c>
      <c r="CQ16" s="9">
        <v>0</v>
      </c>
      <c r="CR16" s="9">
        <v>0</v>
      </c>
      <c r="CS16" s="9">
        <v>0</v>
      </c>
      <c r="CT16" s="9">
        <v>0</v>
      </c>
      <c r="CU16" s="9">
        <v>0</v>
      </c>
      <c r="CV16" s="9">
        <v>0</v>
      </c>
      <c r="CW16" s="9">
        <v>0</v>
      </c>
      <c r="CX16" s="9">
        <v>0</v>
      </c>
      <c r="CY16" s="9">
        <v>0</v>
      </c>
    </row>
    <row r="17" spans="1:103" ht="153">
      <c r="A17" s="6" t="s">
        <v>12</v>
      </c>
      <c r="B17" s="7" t="str">
        <f>"Поступило в избирательный фонд денежных средств, подпадающих под действие п. 9 ст. 58 Федерального закона от 12.06.2002 № 67-ФЗ,
из них"</f>
        <v>Поступило в избирательный фонд денежных средств, подпадающих под действие п. 9 ст. 58 Федерального закона от 12.06.2002 № 67-ФЗ,
из них</v>
      </c>
      <c r="C17" s="8">
        <v>70</v>
      </c>
      <c r="D17" s="9">
        <v>100</v>
      </c>
      <c r="E17" s="9">
        <v>0</v>
      </c>
      <c r="F17" s="9">
        <v>0</v>
      </c>
      <c r="G17" s="9">
        <v>0</v>
      </c>
      <c r="H17" s="9">
        <v>0</v>
      </c>
      <c r="I17" s="9">
        <v>0</v>
      </c>
      <c r="J17" s="9">
        <v>100</v>
      </c>
      <c r="K17" s="9">
        <v>0</v>
      </c>
      <c r="L17" s="9">
        <v>100</v>
      </c>
      <c r="M17" s="9">
        <v>0</v>
      </c>
      <c r="N17" s="9">
        <v>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9">
        <v>0</v>
      </c>
      <c r="AG17" s="9">
        <v>0</v>
      </c>
      <c r="AH17" s="9">
        <v>0</v>
      </c>
      <c r="AI17" s="9">
        <v>0</v>
      </c>
      <c r="AJ17" s="9">
        <v>0</v>
      </c>
      <c r="AK17" s="9">
        <v>0</v>
      </c>
      <c r="AL17" s="9">
        <v>0</v>
      </c>
      <c r="AM17" s="9">
        <v>0</v>
      </c>
      <c r="AN17" s="9">
        <v>0</v>
      </c>
      <c r="AO17" s="9">
        <v>0</v>
      </c>
      <c r="AP17" s="9">
        <v>0</v>
      </c>
      <c r="AQ17" s="9">
        <v>0</v>
      </c>
      <c r="AR17" s="9">
        <v>0</v>
      </c>
      <c r="AS17" s="9">
        <v>0</v>
      </c>
      <c r="AT17" s="9">
        <v>0</v>
      </c>
      <c r="AU17" s="9">
        <v>0</v>
      </c>
      <c r="AV17" s="9">
        <v>0</v>
      </c>
      <c r="AW17" s="9">
        <v>0</v>
      </c>
      <c r="AX17" s="9">
        <v>0</v>
      </c>
      <c r="AY17" s="9">
        <v>0</v>
      </c>
      <c r="AZ17" s="9">
        <v>0</v>
      </c>
      <c r="BA17" s="9">
        <v>0</v>
      </c>
      <c r="BB17" s="9">
        <v>0</v>
      </c>
      <c r="BC17" s="9">
        <v>0</v>
      </c>
      <c r="BD17" s="9">
        <v>0</v>
      </c>
      <c r="BE17" s="9">
        <v>0</v>
      </c>
      <c r="BF17" s="9">
        <v>0</v>
      </c>
      <c r="BG17" s="9">
        <v>0</v>
      </c>
      <c r="BH17" s="9">
        <v>0</v>
      </c>
      <c r="BI17" s="9">
        <v>0</v>
      </c>
      <c r="BJ17" s="9">
        <v>0</v>
      </c>
      <c r="BK17" s="9">
        <v>0</v>
      </c>
      <c r="BL17" s="9">
        <v>0</v>
      </c>
      <c r="BM17" s="9">
        <v>0</v>
      </c>
      <c r="BN17" s="9">
        <v>0</v>
      </c>
      <c r="BO17" s="9">
        <v>0</v>
      </c>
      <c r="BP17" s="9">
        <v>0</v>
      </c>
      <c r="BQ17" s="9">
        <v>0</v>
      </c>
      <c r="BR17" s="9">
        <v>0</v>
      </c>
      <c r="BS17" s="9">
        <v>0</v>
      </c>
      <c r="BT17" s="9">
        <v>0</v>
      </c>
      <c r="BU17" s="9">
        <v>0</v>
      </c>
      <c r="BV17" s="9">
        <v>0</v>
      </c>
      <c r="BW17" s="9">
        <v>0</v>
      </c>
      <c r="BX17" s="9">
        <v>0</v>
      </c>
      <c r="BY17" s="9">
        <v>0</v>
      </c>
      <c r="BZ17" s="9">
        <v>0</v>
      </c>
      <c r="CA17" s="9">
        <v>0</v>
      </c>
      <c r="CB17" s="9">
        <v>0</v>
      </c>
      <c r="CC17" s="9">
        <v>0</v>
      </c>
      <c r="CD17" s="9">
        <v>0</v>
      </c>
      <c r="CE17" s="9">
        <v>0</v>
      </c>
      <c r="CF17" s="9">
        <v>0</v>
      </c>
      <c r="CG17" s="9">
        <v>0</v>
      </c>
      <c r="CH17" s="9">
        <v>0</v>
      </c>
      <c r="CI17" s="9">
        <v>0</v>
      </c>
      <c r="CJ17" s="9">
        <v>0</v>
      </c>
      <c r="CK17" s="9">
        <v>0</v>
      </c>
      <c r="CL17" s="9">
        <v>0</v>
      </c>
      <c r="CM17" s="9">
        <v>0</v>
      </c>
      <c r="CN17" s="9">
        <v>0</v>
      </c>
      <c r="CO17" s="9">
        <v>0</v>
      </c>
      <c r="CP17" s="9">
        <v>0</v>
      </c>
      <c r="CQ17" s="9">
        <v>0</v>
      </c>
      <c r="CR17" s="9">
        <v>0</v>
      </c>
      <c r="CS17" s="9">
        <v>0</v>
      </c>
      <c r="CT17" s="9">
        <v>0</v>
      </c>
      <c r="CU17" s="9">
        <v>0</v>
      </c>
      <c r="CV17" s="9">
        <v>0</v>
      </c>
      <c r="CW17" s="9">
        <v>0</v>
      </c>
      <c r="CX17" s="9">
        <v>0</v>
      </c>
      <c r="CY17" s="9">
        <v>0</v>
      </c>
    </row>
    <row r="18" spans="1:103">
      <c r="A18" s="6" t="s">
        <v>6</v>
      </c>
      <c r="B18" s="8" t="str">
        <f>"из них"</f>
        <v>из них</v>
      </c>
      <c r="C18" s="8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  <c r="CK18" s="9"/>
      <c r="CL18" s="9"/>
      <c r="CM18" s="9"/>
      <c r="CN18" s="9"/>
      <c r="CO18" s="9"/>
      <c r="CP18" s="9"/>
      <c r="CQ18" s="9"/>
      <c r="CR18" s="9"/>
      <c r="CS18" s="9"/>
      <c r="CT18" s="9"/>
      <c r="CU18" s="9"/>
      <c r="CV18" s="9"/>
      <c r="CW18" s="9"/>
      <c r="CX18" s="9"/>
      <c r="CY18" s="9"/>
    </row>
    <row r="19" spans="1:103" ht="63.75">
      <c r="A19" s="6" t="s">
        <v>13</v>
      </c>
      <c r="B19" s="7" t="str">
        <f>"Собственные средства кандидата, избирательного объединения"</f>
        <v>Собственные средства кандидата, избирательного объединения</v>
      </c>
      <c r="C19" s="8">
        <v>80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9">
        <v>0</v>
      </c>
      <c r="L19" s="9">
        <v>0</v>
      </c>
      <c r="M19" s="9">
        <v>0</v>
      </c>
      <c r="N19" s="9">
        <v>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9">
        <v>0</v>
      </c>
      <c r="AG19" s="9">
        <v>0</v>
      </c>
      <c r="AH19" s="9">
        <v>0</v>
      </c>
      <c r="AI19" s="9">
        <v>0</v>
      </c>
      <c r="AJ19" s="9">
        <v>0</v>
      </c>
      <c r="AK19" s="9">
        <v>0</v>
      </c>
      <c r="AL19" s="9">
        <v>0</v>
      </c>
      <c r="AM19" s="9">
        <v>0</v>
      </c>
      <c r="AN19" s="9">
        <v>0</v>
      </c>
      <c r="AO19" s="9">
        <v>0</v>
      </c>
      <c r="AP19" s="9">
        <v>0</v>
      </c>
      <c r="AQ19" s="9">
        <v>0</v>
      </c>
      <c r="AR19" s="9">
        <v>0</v>
      </c>
      <c r="AS19" s="9">
        <v>0</v>
      </c>
      <c r="AT19" s="9">
        <v>0</v>
      </c>
      <c r="AU19" s="9">
        <v>0</v>
      </c>
      <c r="AV19" s="9">
        <v>0</v>
      </c>
      <c r="AW19" s="9">
        <v>0</v>
      </c>
      <c r="AX19" s="9">
        <v>0</v>
      </c>
      <c r="AY19" s="9">
        <v>0</v>
      </c>
      <c r="AZ19" s="9">
        <v>0</v>
      </c>
      <c r="BA19" s="9">
        <v>0</v>
      </c>
      <c r="BB19" s="9">
        <v>0</v>
      </c>
      <c r="BC19" s="9">
        <v>0</v>
      </c>
      <c r="BD19" s="9">
        <v>0</v>
      </c>
      <c r="BE19" s="9">
        <v>0</v>
      </c>
      <c r="BF19" s="9">
        <v>0</v>
      </c>
      <c r="BG19" s="9">
        <v>0</v>
      </c>
      <c r="BH19" s="9">
        <v>0</v>
      </c>
      <c r="BI19" s="9">
        <v>0</v>
      </c>
      <c r="BJ19" s="9">
        <v>0</v>
      </c>
      <c r="BK19" s="9">
        <v>0</v>
      </c>
      <c r="BL19" s="9">
        <v>0</v>
      </c>
      <c r="BM19" s="9">
        <v>0</v>
      </c>
      <c r="BN19" s="9">
        <v>0</v>
      </c>
      <c r="BO19" s="9">
        <v>0</v>
      </c>
      <c r="BP19" s="9">
        <v>0</v>
      </c>
      <c r="BQ19" s="9">
        <v>0</v>
      </c>
      <c r="BR19" s="9">
        <v>0</v>
      </c>
      <c r="BS19" s="9">
        <v>0</v>
      </c>
      <c r="BT19" s="9">
        <v>0</v>
      </c>
      <c r="BU19" s="9">
        <v>0</v>
      </c>
      <c r="BV19" s="9">
        <v>0</v>
      </c>
      <c r="BW19" s="9">
        <v>0</v>
      </c>
      <c r="BX19" s="9">
        <v>0</v>
      </c>
      <c r="BY19" s="9">
        <v>0</v>
      </c>
      <c r="BZ19" s="9">
        <v>0</v>
      </c>
      <c r="CA19" s="9">
        <v>0</v>
      </c>
      <c r="CB19" s="9">
        <v>0</v>
      </c>
      <c r="CC19" s="9">
        <v>0</v>
      </c>
      <c r="CD19" s="9">
        <v>0</v>
      </c>
      <c r="CE19" s="9">
        <v>0</v>
      </c>
      <c r="CF19" s="9">
        <v>0</v>
      </c>
      <c r="CG19" s="9">
        <v>0</v>
      </c>
      <c r="CH19" s="9">
        <v>0</v>
      </c>
      <c r="CI19" s="9">
        <v>0</v>
      </c>
      <c r="CJ19" s="9">
        <v>0</v>
      </c>
      <c r="CK19" s="9">
        <v>0</v>
      </c>
      <c r="CL19" s="9">
        <v>0</v>
      </c>
      <c r="CM19" s="9">
        <v>0</v>
      </c>
      <c r="CN19" s="9">
        <v>0</v>
      </c>
      <c r="CO19" s="9">
        <v>0</v>
      </c>
      <c r="CP19" s="9">
        <v>0</v>
      </c>
      <c r="CQ19" s="9">
        <v>0</v>
      </c>
      <c r="CR19" s="9">
        <v>0</v>
      </c>
      <c r="CS19" s="9">
        <v>0</v>
      </c>
      <c r="CT19" s="9">
        <v>0</v>
      </c>
      <c r="CU19" s="9">
        <v>0</v>
      </c>
      <c r="CV19" s="9">
        <v>0</v>
      </c>
      <c r="CW19" s="9">
        <v>0</v>
      </c>
      <c r="CX19" s="9">
        <v>0</v>
      </c>
      <c r="CY19" s="9">
        <v>0</v>
      </c>
    </row>
    <row r="20" spans="1:103" ht="89.25">
      <c r="A20" s="6" t="s">
        <v>14</v>
      </c>
      <c r="B20" s="7" t="str">
        <f>"Средства, выделенные кандидату выдвинувшим его избирательным объединением"</f>
        <v>Средства, выделенные кандидату выдвинувшим его избирательным объединением</v>
      </c>
      <c r="C20" s="8">
        <v>90</v>
      </c>
      <c r="D20" s="9">
        <v>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  <c r="L20" s="9">
        <v>0</v>
      </c>
      <c r="M20" s="9">
        <v>0</v>
      </c>
      <c r="N20" s="9">
        <v>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9">
        <v>0</v>
      </c>
      <c r="AG20" s="9">
        <v>0</v>
      </c>
      <c r="AH20" s="9">
        <v>0</v>
      </c>
      <c r="AI20" s="9">
        <v>0</v>
      </c>
      <c r="AJ20" s="9">
        <v>0</v>
      </c>
      <c r="AK20" s="9">
        <v>0</v>
      </c>
      <c r="AL20" s="9">
        <v>0</v>
      </c>
      <c r="AM20" s="9">
        <v>0</v>
      </c>
      <c r="AN20" s="9">
        <v>0</v>
      </c>
      <c r="AO20" s="9">
        <v>0</v>
      </c>
      <c r="AP20" s="9">
        <v>0</v>
      </c>
      <c r="AQ20" s="9">
        <v>0</v>
      </c>
      <c r="AR20" s="9">
        <v>0</v>
      </c>
      <c r="AS20" s="9">
        <v>0</v>
      </c>
      <c r="AT20" s="9">
        <v>0</v>
      </c>
      <c r="AU20" s="9">
        <v>0</v>
      </c>
      <c r="AV20" s="9">
        <v>0</v>
      </c>
      <c r="AW20" s="9">
        <v>0</v>
      </c>
      <c r="AX20" s="9">
        <v>0</v>
      </c>
      <c r="AY20" s="9">
        <v>0</v>
      </c>
      <c r="AZ20" s="9">
        <v>0</v>
      </c>
      <c r="BA20" s="9">
        <v>0</v>
      </c>
      <c r="BB20" s="9">
        <v>0</v>
      </c>
      <c r="BC20" s="9">
        <v>0</v>
      </c>
      <c r="BD20" s="9">
        <v>0</v>
      </c>
      <c r="BE20" s="9">
        <v>0</v>
      </c>
      <c r="BF20" s="9">
        <v>0</v>
      </c>
      <c r="BG20" s="9">
        <v>0</v>
      </c>
      <c r="BH20" s="9">
        <v>0</v>
      </c>
      <c r="BI20" s="9">
        <v>0</v>
      </c>
      <c r="BJ20" s="9">
        <v>0</v>
      </c>
      <c r="BK20" s="9">
        <v>0</v>
      </c>
      <c r="BL20" s="9">
        <v>0</v>
      </c>
      <c r="BM20" s="9">
        <v>0</v>
      </c>
      <c r="BN20" s="9">
        <v>0</v>
      </c>
      <c r="BO20" s="9">
        <v>0</v>
      </c>
      <c r="BP20" s="9">
        <v>0</v>
      </c>
      <c r="BQ20" s="9">
        <v>0</v>
      </c>
      <c r="BR20" s="9">
        <v>0</v>
      </c>
      <c r="BS20" s="9">
        <v>0</v>
      </c>
      <c r="BT20" s="9">
        <v>0</v>
      </c>
      <c r="BU20" s="9">
        <v>0</v>
      </c>
      <c r="BV20" s="9">
        <v>0</v>
      </c>
      <c r="BW20" s="9">
        <v>0</v>
      </c>
      <c r="BX20" s="9">
        <v>0</v>
      </c>
      <c r="BY20" s="9">
        <v>0</v>
      </c>
      <c r="BZ20" s="9">
        <v>0</v>
      </c>
      <c r="CA20" s="9">
        <v>0</v>
      </c>
      <c r="CB20" s="9">
        <v>0</v>
      </c>
      <c r="CC20" s="9">
        <v>0</v>
      </c>
      <c r="CD20" s="9">
        <v>0</v>
      </c>
      <c r="CE20" s="9">
        <v>0</v>
      </c>
      <c r="CF20" s="9">
        <v>0</v>
      </c>
      <c r="CG20" s="9">
        <v>0</v>
      </c>
      <c r="CH20" s="9">
        <v>0</v>
      </c>
      <c r="CI20" s="9">
        <v>0</v>
      </c>
      <c r="CJ20" s="9">
        <v>0</v>
      </c>
      <c r="CK20" s="9">
        <v>0</v>
      </c>
      <c r="CL20" s="9">
        <v>0</v>
      </c>
      <c r="CM20" s="9">
        <v>0</v>
      </c>
      <c r="CN20" s="9">
        <v>0</v>
      </c>
      <c r="CO20" s="9">
        <v>0</v>
      </c>
      <c r="CP20" s="9">
        <v>0</v>
      </c>
      <c r="CQ20" s="9">
        <v>0</v>
      </c>
      <c r="CR20" s="9">
        <v>0</v>
      </c>
      <c r="CS20" s="9">
        <v>0</v>
      </c>
      <c r="CT20" s="9">
        <v>0</v>
      </c>
      <c r="CU20" s="9">
        <v>0</v>
      </c>
      <c r="CV20" s="9">
        <v>0</v>
      </c>
      <c r="CW20" s="9">
        <v>0</v>
      </c>
      <c r="CX20" s="9">
        <v>0</v>
      </c>
      <c r="CY20" s="9">
        <v>0</v>
      </c>
    </row>
    <row r="21" spans="1:103" ht="25.5">
      <c r="A21" s="6" t="s">
        <v>15</v>
      </c>
      <c r="B21" s="7" t="str">
        <f>"Средства гражданина"</f>
        <v>Средства гражданина</v>
      </c>
      <c r="C21" s="8">
        <v>100</v>
      </c>
      <c r="D21" s="9">
        <v>0</v>
      </c>
      <c r="E21" s="9">
        <v>0</v>
      </c>
      <c r="F21" s="9">
        <v>0</v>
      </c>
      <c r="G21" s="9">
        <v>0</v>
      </c>
      <c r="H21" s="9">
        <v>0</v>
      </c>
      <c r="I21" s="9">
        <v>0</v>
      </c>
      <c r="J21" s="9">
        <v>0</v>
      </c>
      <c r="K21" s="9">
        <v>0</v>
      </c>
      <c r="L21" s="9">
        <v>0</v>
      </c>
      <c r="M21" s="9">
        <v>0</v>
      </c>
      <c r="N21" s="9">
        <v>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9">
        <v>0</v>
      </c>
      <c r="AG21" s="9">
        <v>0</v>
      </c>
      <c r="AH21" s="9">
        <v>0</v>
      </c>
      <c r="AI21" s="9">
        <v>0</v>
      </c>
      <c r="AJ21" s="9">
        <v>0</v>
      </c>
      <c r="AK21" s="9">
        <v>0</v>
      </c>
      <c r="AL21" s="9">
        <v>0</v>
      </c>
      <c r="AM21" s="9">
        <v>0</v>
      </c>
      <c r="AN21" s="9">
        <v>0</v>
      </c>
      <c r="AO21" s="9">
        <v>0</v>
      </c>
      <c r="AP21" s="9">
        <v>0</v>
      </c>
      <c r="AQ21" s="9">
        <v>0</v>
      </c>
      <c r="AR21" s="9">
        <v>0</v>
      </c>
      <c r="AS21" s="9">
        <v>0</v>
      </c>
      <c r="AT21" s="9">
        <v>0</v>
      </c>
      <c r="AU21" s="9">
        <v>0</v>
      </c>
      <c r="AV21" s="9">
        <v>0</v>
      </c>
      <c r="AW21" s="9">
        <v>0</v>
      </c>
      <c r="AX21" s="9">
        <v>0</v>
      </c>
      <c r="AY21" s="9">
        <v>0</v>
      </c>
      <c r="AZ21" s="9">
        <v>0</v>
      </c>
      <c r="BA21" s="9">
        <v>0</v>
      </c>
      <c r="BB21" s="9">
        <v>0</v>
      </c>
      <c r="BC21" s="9">
        <v>0</v>
      </c>
      <c r="BD21" s="9">
        <v>0</v>
      </c>
      <c r="BE21" s="9">
        <v>0</v>
      </c>
      <c r="BF21" s="9">
        <v>0</v>
      </c>
      <c r="BG21" s="9">
        <v>0</v>
      </c>
      <c r="BH21" s="9">
        <v>0</v>
      </c>
      <c r="BI21" s="9">
        <v>0</v>
      </c>
      <c r="BJ21" s="9">
        <v>0</v>
      </c>
      <c r="BK21" s="9">
        <v>0</v>
      </c>
      <c r="BL21" s="9">
        <v>0</v>
      </c>
      <c r="BM21" s="9">
        <v>0</v>
      </c>
      <c r="BN21" s="9">
        <v>0</v>
      </c>
      <c r="BO21" s="9">
        <v>0</v>
      </c>
      <c r="BP21" s="9">
        <v>0</v>
      </c>
      <c r="BQ21" s="9">
        <v>0</v>
      </c>
      <c r="BR21" s="9">
        <v>0</v>
      </c>
      <c r="BS21" s="9">
        <v>0</v>
      </c>
      <c r="BT21" s="9">
        <v>0</v>
      </c>
      <c r="BU21" s="9">
        <v>0</v>
      </c>
      <c r="BV21" s="9">
        <v>0</v>
      </c>
      <c r="BW21" s="9">
        <v>0</v>
      </c>
      <c r="BX21" s="9">
        <v>0</v>
      </c>
      <c r="BY21" s="9">
        <v>0</v>
      </c>
      <c r="BZ21" s="9">
        <v>0</v>
      </c>
      <c r="CA21" s="9">
        <v>0</v>
      </c>
      <c r="CB21" s="9">
        <v>0</v>
      </c>
      <c r="CC21" s="9">
        <v>0</v>
      </c>
      <c r="CD21" s="9">
        <v>0</v>
      </c>
      <c r="CE21" s="9">
        <v>0</v>
      </c>
      <c r="CF21" s="9">
        <v>0</v>
      </c>
      <c r="CG21" s="9">
        <v>0</v>
      </c>
      <c r="CH21" s="9">
        <v>0</v>
      </c>
      <c r="CI21" s="9">
        <v>0</v>
      </c>
      <c r="CJ21" s="9">
        <v>0</v>
      </c>
      <c r="CK21" s="9">
        <v>0</v>
      </c>
      <c r="CL21" s="9">
        <v>0</v>
      </c>
      <c r="CM21" s="9">
        <v>0</v>
      </c>
      <c r="CN21" s="9">
        <v>0</v>
      </c>
      <c r="CO21" s="9">
        <v>0</v>
      </c>
      <c r="CP21" s="9">
        <v>0</v>
      </c>
      <c r="CQ21" s="9">
        <v>0</v>
      </c>
      <c r="CR21" s="9">
        <v>0</v>
      </c>
      <c r="CS21" s="9">
        <v>0</v>
      </c>
      <c r="CT21" s="9">
        <v>0</v>
      </c>
      <c r="CU21" s="9">
        <v>0</v>
      </c>
      <c r="CV21" s="9">
        <v>0</v>
      </c>
      <c r="CW21" s="9">
        <v>0</v>
      </c>
      <c r="CX21" s="9">
        <v>0</v>
      </c>
      <c r="CY21" s="9">
        <v>0</v>
      </c>
    </row>
    <row r="22" spans="1:103" ht="38.25">
      <c r="A22" s="6" t="s">
        <v>16</v>
      </c>
      <c r="B22" s="7" t="str">
        <f>"Средства юридического лица"</f>
        <v>Средства юридического лица</v>
      </c>
      <c r="C22" s="8">
        <v>110</v>
      </c>
      <c r="D22" s="9">
        <v>100</v>
      </c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100</v>
      </c>
      <c r="K22" s="9">
        <v>0</v>
      </c>
      <c r="L22" s="9">
        <v>100</v>
      </c>
      <c r="M22" s="9">
        <v>0</v>
      </c>
      <c r="N22" s="9">
        <v>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9">
        <v>0</v>
      </c>
      <c r="AG22" s="9">
        <v>0</v>
      </c>
      <c r="AH22" s="9">
        <v>0</v>
      </c>
      <c r="AI22" s="9">
        <v>0</v>
      </c>
      <c r="AJ22" s="9">
        <v>0</v>
      </c>
      <c r="AK22" s="9">
        <v>0</v>
      </c>
      <c r="AL22" s="9">
        <v>0</v>
      </c>
      <c r="AM22" s="9">
        <v>0</v>
      </c>
      <c r="AN22" s="9">
        <v>0</v>
      </c>
      <c r="AO22" s="9">
        <v>0</v>
      </c>
      <c r="AP22" s="9">
        <v>0</v>
      </c>
      <c r="AQ22" s="9">
        <v>0</v>
      </c>
      <c r="AR22" s="9">
        <v>0</v>
      </c>
      <c r="AS22" s="9">
        <v>0</v>
      </c>
      <c r="AT22" s="9">
        <v>0</v>
      </c>
      <c r="AU22" s="9">
        <v>0</v>
      </c>
      <c r="AV22" s="9">
        <v>0</v>
      </c>
      <c r="AW22" s="9">
        <v>0</v>
      </c>
      <c r="AX22" s="9">
        <v>0</v>
      </c>
      <c r="AY22" s="9">
        <v>0</v>
      </c>
      <c r="AZ22" s="9">
        <v>0</v>
      </c>
      <c r="BA22" s="9">
        <v>0</v>
      </c>
      <c r="BB22" s="9">
        <v>0</v>
      </c>
      <c r="BC22" s="9">
        <v>0</v>
      </c>
      <c r="BD22" s="9">
        <v>0</v>
      </c>
      <c r="BE22" s="9">
        <v>0</v>
      </c>
      <c r="BF22" s="9">
        <v>0</v>
      </c>
      <c r="BG22" s="9">
        <v>0</v>
      </c>
      <c r="BH22" s="9">
        <v>0</v>
      </c>
      <c r="BI22" s="9">
        <v>0</v>
      </c>
      <c r="BJ22" s="9">
        <v>0</v>
      </c>
      <c r="BK22" s="9">
        <v>0</v>
      </c>
      <c r="BL22" s="9">
        <v>0</v>
      </c>
      <c r="BM22" s="9">
        <v>0</v>
      </c>
      <c r="BN22" s="9">
        <v>0</v>
      </c>
      <c r="BO22" s="9">
        <v>0</v>
      </c>
      <c r="BP22" s="9">
        <v>0</v>
      </c>
      <c r="BQ22" s="9">
        <v>0</v>
      </c>
      <c r="BR22" s="9">
        <v>0</v>
      </c>
      <c r="BS22" s="9">
        <v>0</v>
      </c>
      <c r="BT22" s="9">
        <v>0</v>
      </c>
      <c r="BU22" s="9">
        <v>0</v>
      </c>
      <c r="BV22" s="9">
        <v>0</v>
      </c>
      <c r="BW22" s="9">
        <v>0</v>
      </c>
      <c r="BX22" s="9">
        <v>0</v>
      </c>
      <c r="BY22" s="9">
        <v>0</v>
      </c>
      <c r="BZ22" s="9">
        <v>0</v>
      </c>
      <c r="CA22" s="9">
        <v>0</v>
      </c>
      <c r="CB22" s="9">
        <v>0</v>
      </c>
      <c r="CC22" s="9">
        <v>0</v>
      </c>
      <c r="CD22" s="9">
        <v>0</v>
      </c>
      <c r="CE22" s="9">
        <v>0</v>
      </c>
      <c r="CF22" s="9">
        <v>0</v>
      </c>
      <c r="CG22" s="9">
        <v>0</v>
      </c>
      <c r="CH22" s="9">
        <v>0</v>
      </c>
      <c r="CI22" s="9">
        <v>0</v>
      </c>
      <c r="CJ22" s="9">
        <v>0</v>
      </c>
      <c r="CK22" s="9">
        <v>0</v>
      </c>
      <c r="CL22" s="9">
        <v>0</v>
      </c>
      <c r="CM22" s="9">
        <v>0</v>
      </c>
      <c r="CN22" s="9">
        <v>0</v>
      </c>
      <c r="CO22" s="9">
        <v>0</v>
      </c>
      <c r="CP22" s="9">
        <v>0</v>
      </c>
      <c r="CQ22" s="9">
        <v>0</v>
      </c>
      <c r="CR22" s="9">
        <v>0</v>
      </c>
      <c r="CS22" s="9">
        <v>0</v>
      </c>
      <c r="CT22" s="9">
        <v>0</v>
      </c>
      <c r="CU22" s="9">
        <v>0</v>
      </c>
      <c r="CV22" s="9">
        <v>0</v>
      </c>
      <c r="CW22" s="9">
        <v>0</v>
      </c>
      <c r="CX22" s="9">
        <v>0</v>
      </c>
      <c r="CY22" s="9">
        <v>0</v>
      </c>
    </row>
    <row r="23" spans="1:103" ht="63.75">
      <c r="A23" s="6" t="s">
        <v>17</v>
      </c>
      <c r="B23" s="7" t="str">
        <f>"Возвращено денежных средств из избирательного фонда, всего"</f>
        <v>Возвращено денежных средств из избирательного фонда, всего</v>
      </c>
      <c r="C23" s="8">
        <v>120</v>
      </c>
      <c r="D23" s="9">
        <v>54266</v>
      </c>
      <c r="E23" s="9">
        <v>127</v>
      </c>
      <c r="F23" s="9">
        <v>4460</v>
      </c>
      <c r="G23" s="9">
        <v>0</v>
      </c>
      <c r="H23" s="9">
        <v>4587</v>
      </c>
      <c r="I23" s="9">
        <v>0</v>
      </c>
      <c r="J23" s="9">
        <v>4560</v>
      </c>
      <c r="K23" s="9">
        <v>0</v>
      </c>
      <c r="L23" s="9">
        <v>4560</v>
      </c>
      <c r="M23" s="9">
        <v>0</v>
      </c>
      <c r="N23" s="9">
        <v>0</v>
      </c>
      <c r="O23" s="9">
        <v>60</v>
      </c>
      <c r="P23" s="9">
        <v>0</v>
      </c>
      <c r="Q23" s="9">
        <v>60</v>
      </c>
      <c r="R23" s="9">
        <v>0</v>
      </c>
      <c r="S23" s="9">
        <v>11958</v>
      </c>
      <c r="T23" s="9">
        <v>60</v>
      </c>
      <c r="U23" s="9">
        <v>12018</v>
      </c>
      <c r="V23" s="9">
        <v>0</v>
      </c>
      <c r="W23" s="9">
        <v>4460</v>
      </c>
      <c r="X23" s="9">
        <v>4460</v>
      </c>
      <c r="Y23" s="9">
        <v>60</v>
      </c>
      <c r="Z23" s="9">
        <v>0</v>
      </c>
      <c r="AA23" s="9">
        <v>600</v>
      </c>
      <c r="AB23" s="9">
        <v>660</v>
      </c>
      <c r="AC23" s="9">
        <v>100</v>
      </c>
      <c r="AD23" s="9">
        <v>60</v>
      </c>
      <c r="AE23" s="9">
        <v>0</v>
      </c>
      <c r="AF23" s="9">
        <v>160</v>
      </c>
      <c r="AG23" s="9">
        <v>15972</v>
      </c>
      <c r="AH23" s="9">
        <v>0</v>
      </c>
      <c r="AI23" s="9">
        <v>0</v>
      </c>
      <c r="AJ23" s="9">
        <v>0</v>
      </c>
      <c r="AK23" s="9">
        <v>15972</v>
      </c>
      <c r="AL23" s="9">
        <v>1600</v>
      </c>
      <c r="AM23" s="9">
        <v>0</v>
      </c>
      <c r="AN23" s="9">
        <v>60</v>
      </c>
      <c r="AO23" s="9">
        <v>1660</v>
      </c>
      <c r="AP23" s="9">
        <v>0</v>
      </c>
      <c r="AQ23" s="9">
        <v>60</v>
      </c>
      <c r="AR23" s="9">
        <v>0</v>
      </c>
      <c r="AS23" s="9">
        <v>400</v>
      </c>
      <c r="AT23" s="9">
        <v>460</v>
      </c>
      <c r="AU23" s="9">
        <v>0</v>
      </c>
      <c r="AV23" s="9">
        <v>0</v>
      </c>
      <c r="AW23" s="9">
        <v>0</v>
      </c>
      <c r="AX23" s="9">
        <v>0</v>
      </c>
      <c r="AY23" s="9">
        <v>0</v>
      </c>
      <c r="AZ23" s="9">
        <v>60</v>
      </c>
      <c r="BA23" s="9">
        <v>0</v>
      </c>
      <c r="BB23" s="9">
        <v>60</v>
      </c>
      <c r="BC23" s="9">
        <v>0</v>
      </c>
      <c r="BD23" s="9">
        <v>0</v>
      </c>
      <c r="BE23" s="9">
        <v>0</v>
      </c>
      <c r="BF23" s="9">
        <v>0</v>
      </c>
      <c r="BG23" s="9">
        <v>895</v>
      </c>
      <c r="BH23" s="9">
        <v>0</v>
      </c>
      <c r="BI23" s="9">
        <v>895</v>
      </c>
      <c r="BJ23" s="9">
        <v>0</v>
      </c>
      <c r="BK23" s="9">
        <v>0</v>
      </c>
      <c r="BL23" s="9">
        <v>0</v>
      </c>
      <c r="BM23" s="9">
        <v>0</v>
      </c>
      <c r="BN23" s="9">
        <v>0</v>
      </c>
      <c r="BO23" s="9">
        <v>0</v>
      </c>
      <c r="BP23" s="9">
        <v>224</v>
      </c>
      <c r="BQ23" s="9">
        <v>0</v>
      </c>
      <c r="BR23" s="9">
        <v>881</v>
      </c>
      <c r="BS23" s="9">
        <v>0</v>
      </c>
      <c r="BT23" s="9">
        <v>1105</v>
      </c>
      <c r="BU23" s="9">
        <v>2000</v>
      </c>
      <c r="BV23" s="9">
        <v>0</v>
      </c>
      <c r="BW23" s="9">
        <v>0</v>
      </c>
      <c r="BX23" s="9">
        <v>0</v>
      </c>
      <c r="BY23" s="9">
        <v>2000</v>
      </c>
      <c r="BZ23" s="9">
        <v>0</v>
      </c>
      <c r="CA23" s="9">
        <v>0</v>
      </c>
      <c r="CB23" s="9">
        <v>60</v>
      </c>
      <c r="CC23" s="9">
        <v>0</v>
      </c>
      <c r="CD23" s="9">
        <v>60</v>
      </c>
      <c r="CE23" s="9">
        <v>60</v>
      </c>
      <c r="CF23" s="9">
        <v>0</v>
      </c>
      <c r="CG23" s="9">
        <v>0</v>
      </c>
      <c r="CH23" s="9">
        <v>0</v>
      </c>
      <c r="CI23" s="9">
        <v>60</v>
      </c>
      <c r="CJ23" s="9">
        <v>644</v>
      </c>
      <c r="CK23" s="9">
        <v>0</v>
      </c>
      <c r="CL23" s="9">
        <v>0</v>
      </c>
      <c r="CM23" s="9">
        <v>0</v>
      </c>
      <c r="CN23" s="9">
        <v>4460</v>
      </c>
      <c r="CO23" s="9">
        <v>5104</v>
      </c>
      <c r="CP23" s="9">
        <v>0</v>
      </c>
      <c r="CQ23" s="9">
        <v>0</v>
      </c>
      <c r="CR23" s="9">
        <v>0</v>
      </c>
      <c r="CS23" s="9">
        <v>0</v>
      </c>
      <c r="CT23" s="9">
        <v>0</v>
      </c>
      <c r="CU23" s="9">
        <v>0</v>
      </c>
      <c r="CV23" s="9">
        <v>385</v>
      </c>
      <c r="CW23" s="9">
        <v>0</v>
      </c>
      <c r="CX23" s="9">
        <v>0</v>
      </c>
      <c r="CY23" s="9">
        <v>385</v>
      </c>
    </row>
    <row r="24" spans="1:103">
      <c r="A24" s="6" t="s">
        <v>6</v>
      </c>
      <c r="B24" s="8" t="str">
        <f>"из них"</f>
        <v>из них</v>
      </c>
      <c r="C24" s="8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"/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  <c r="CK24" s="9"/>
      <c r="CL24" s="9"/>
      <c r="CM24" s="9"/>
      <c r="CN24" s="9"/>
      <c r="CO24" s="9"/>
      <c r="CP24" s="9"/>
      <c r="CQ24" s="9"/>
      <c r="CR24" s="9"/>
      <c r="CS24" s="9"/>
      <c r="CT24" s="9"/>
      <c r="CU24" s="9"/>
      <c r="CV24" s="9"/>
      <c r="CW24" s="9"/>
      <c r="CX24" s="9"/>
      <c r="CY24" s="9"/>
    </row>
    <row r="25" spans="1:103" ht="25.5">
      <c r="A25" s="6" t="s">
        <v>18</v>
      </c>
      <c r="B25" s="7" t="str">
        <f>"Перечислено в доход бюджета"</f>
        <v>Перечислено в доход бюджета</v>
      </c>
      <c r="C25" s="8">
        <v>130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9">
        <v>0</v>
      </c>
      <c r="M25" s="9">
        <v>0</v>
      </c>
      <c r="N25" s="9">
        <v>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9">
        <v>0</v>
      </c>
      <c r="AG25" s="9">
        <v>0</v>
      </c>
      <c r="AH25" s="9">
        <v>0</v>
      </c>
      <c r="AI25" s="9">
        <v>0</v>
      </c>
      <c r="AJ25" s="9">
        <v>0</v>
      </c>
      <c r="AK25" s="9">
        <v>0</v>
      </c>
      <c r="AL25" s="9">
        <v>0</v>
      </c>
      <c r="AM25" s="9">
        <v>0</v>
      </c>
      <c r="AN25" s="9">
        <v>0</v>
      </c>
      <c r="AO25" s="9">
        <v>0</v>
      </c>
      <c r="AP25" s="9">
        <v>0</v>
      </c>
      <c r="AQ25" s="9">
        <v>0</v>
      </c>
      <c r="AR25" s="9">
        <v>0</v>
      </c>
      <c r="AS25" s="9">
        <v>0</v>
      </c>
      <c r="AT25" s="9">
        <v>0</v>
      </c>
      <c r="AU25" s="9">
        <v>0</v>
      </c>
      <c r="AV25" s="9">
        <v>0</v>
      </c>
      <c r="AW25" s="9">
        <v>0</v>
      </c>
      <c r="AX25" s="9">
        <v>0</v>
      </c>
      <c r="AY25" s="9">
        <v>0</v>
      </c>
      <c r="AZ25" s="9">
        <v>0</v>
      </c>
      <c r="BA25" s="9">
        <v>0</v>
      </c>
      <c r="BB25" s="9">
        <v>0</v>
      </c>
      <c r="BC25" s="9">
        <v>0</v>
      </c>
      <c r="BD25" s="9">
        <v>0</v>
      </c>
      <c r="BE25" s="9">
        <v>0</v>
      </c>
      <c r="BF25" s="9">
        <v>0</v>
      </c>
      <c r="BG25" s="9">
        <v>0</v>
      </c>
      <c r="BH25" s="9">
        <v>0</v>
      </c>
      <c r="BI25" s="9">
        <v>0</v>
      </c>
      <c r="BJ25" s="9">
        <v>0</v>
      </c>
      <c r="BK25" s="9">
        <v>0</v>
      </c>
      <c r="BL25" s="9">
        <v>0</v>
      </c>
      <c r="BM25" s="9">
        <v>0</v>
      </c>
      <c r="BN25" s="9">
        <v>0</v>
      </c>
      <c r="BO25" s="9">
        <v>0</v>
      </c>
      <c r="BP25" s="9">
        <v>0</v>
      </c>
      <c r="BQ25" s="9">
        <v>0</v>
      </c>
      <c r="BR25" s="9">
        <v>0</v>
      </c>
      <c r="BS25" s="9">
        <v>0</v>
      </c>
      <c r="BT25" s="9">
        <v>0</v>
      </c>
      <c r="BU25" s="9">
        <v>0</v>
      </c>
      <c r="BV25" s="9">
        <v>0</v>
      </c>
      <c r="BW25" s="9">
        <v>0</v>
      </c>
      <c r="BX25" s="9">
        <v>0</v>
      </c>
      <c r="BY25" s="9">
        <v>0</v>
      </c>
      <c r="BZ25" s="9">
        <v>0</v>
      </c>
      <c r="CA25" s="9">
        <v>0</v>
      </c>
      <c r="CB25" s="9">
        <v>0</v>
      </c>
      <c r="CC25" s="9">
        <v>0</v>
      </c>
      <c r="CD25" s="9">
        <v>0</v>
      </c>
      <c r="CE25" s="9">
        <v>0</v>
      </c>
      <c r="CF25" s="9">
        <v>0</v>
      </c>
      <c r="CG25" s="9">
        <v>0</v>
      </c>
      <c r="CH25" s="9">
        <v>0</v>
      </c>
      <c r="CI25" s="9">
        <v>0</v>
      </c>
      <c r="CJ25" s="9">
        <v>0</v>
      </c>
      <c r="CK25" s="9">
        <v>0</v>
      </c>
      <c r="CL25" s="9">
        <v>0</v>
      </c>
      <c r="CM25" s="9">
        <v>0</v>
      </c>
      <c r="CN25" s="9">
        <v>0</v>
      </c>
      <c r="CO25" s="9">
        <v>0</v>
      </c>
      <c r="CP25" s="9">
        <v>0</v>
      </c>
      <c r="CQ25" s="9">
        <v>0</v>
      </c>
      <c r="CR25" s="9">
        <v>0</v>
      </c>
      <c r="CS25" s="9">
        <v>0</v>
      </c>
      <c r="CT25" s="9">
        <v>0</v>
      </c>
      <c r="CU25" s="9">
        <v>0</v>
      </c>
      <c r="CV25" s="9">
        <v>0</v>
      </c>
      <c r="CW25" s="9">
        <v>0</v>
      </c>
      <c r="CX25" s="9">
        <v>0</v>
      </c>
      <c r="CY25" s="9">
        <v>0</v>
      </c>
    </row>
    <row r="26" spans="1:103" ht="102">
      <c r="A26" s="6" t="s">
        <v>19</v>
      </c>
      <c r="B26" s="7" t="str">
        <f>"Возвращено денежных средств, поступивших с нарушением установленного порядка, 
из них"</f>
        <v>Возвращено денежных средств, поступивших с нарушением установленного порядка, 
из них</v>
      </c>
      <c r="C26" s="8">
        <v>140</v>
      </c>
      <c r="D26" s="9">
        <v>100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100</v>
      </c>
      <c r="K26" s="9">
        <v>0</v>
      </c>
      <c r="L26" s="9">
        <v>100</v>
      </c>
      <c r="M26" s="9">
        <v>0</v>
      </c>
      <c r="N26" s="9">
        <v>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9">
        <v>0</v>
      </c>
      <c r="AG26" s="9">
        <v>0</v>
      </c>
      <c r="AH26" s="9">
        <v>0</v>
      </c>
      <c r="AI26" s="9">
        <v>0</v>
      </c>
      <c r="AJ26" s="9">
        <v>0</v>
      </c>
      <c r="AK26" s="9">
        <v>0</v>
      </c>
      <c r="AL26" s="9">
        <v>0</v>
      </c>
      <c r="AM26" s="9">
        <v>0</v>
      </c>
      <c r="AN26" s="9">
        <v>0</v>
      </c>
      <c r="AO26" s="9">
        <v>0</v>
      </c>
      <c r="AP26" s="9">
        <v>0</v>
      </c>
      <c r="AQ26" s="9">
        <v>0</v>
      </c>
      <c r="AR26" s="9">
        <v>0</v>
      </c>
      <c r="AS26" s="9">
        <v>0</v>
      </c>
      <c r="AT26" s="9">
        <v>0</v>
      </c>
      <c r="AU26" s="9">
        <v>0</v>
      </c>
      <c r="AV26" s="9">
        <v>0</v>
      </c>
      <c r="AW26" s="9">
        <v>0</v>
      </c>
      <c r="AX26" s="9">
        <v>0</v>
      </c>
      <c r="AY26" s="9">
        <v>0</v>
      </c>
      <c r="AZ26" s="9">
        <v>0</v>
      </c>
      <c r="BA26" s="9">
        <v>0</v>
      </c>
      <c r="BB26" s="9">
        <v>0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  <c r="BV26" s="9">
        <v>0</v>
      </c>
      <c r="BW26" s="9">
        <v>0</v>
      </c>
      <c r="BX26" s="9">
        <v>0</v>
      </c>
      <c r="BY26" s="9">
        <v>0</v>
      </c>
      <c r="BZ26" s="9">
        <v>0</v>
      </c>
      <c r="CA26" s="9">
        <v>0</v>
      </c>
      <c r="CB26" s="9">
        <v>0</v>
      </c>
      <c r="CC26" s="9">
        <v>0</v>
      </c>
      <c r="CD26" s="9">
        <v>0</v>
      </c>
      <c r="CE26" s="9">
        <v>0</v>
      </c>
      <c r="CF26" s="9">
        <v>0</v>
      </c>
      <c r="CG26" s="9">
        <v>0</v>
      </c>
      <c r="CH26" s="9">
        <v>0</v>
      </c>
      <c r="CI26" s="9">
        <v>0</v>
      </c>
      <c r="CJ26" s="9">
        <v>0</v>
      </c>
      <c r="CK26" s="9">
        <v>0</v>
      </c>
      <c r="CL26" s="9">
        <v>0</v>
      </c>
      <c r="CM26" s="9">
        <v>0</v>
      </c>
      <c r="CN26" s="9">
        <v>0</v>
      </c>
      <c r="CO26" s="9">
        <v>0</v>
      </c>
      <c r="CP26" s="9">
        <v>0</v>
      </c>
      <c r="CQ26" s="9">
        <v>0</v>
      </c>
      <c r="CR26" s="9">
        <v>0</v>
      </c>
      <c r="CS26" s="9">
        <v>0</v>
      </c>
      <c r="CT26" s="9">
        <v>0</v>
      </c>
      <c r="CU26" s="9">
        <v>0</v>
      </c>
      <c r="CV26" s="9">
        <v>0</v>
      </c>
      <c r="CW26" s="9">
        <v>0</v>
      </c>
      <c r="CX26" s="9">
        <v>0</v>
      </c>
      <c r="CY26" s="9">
        <v>0</v>
      </c>
    </row>
    <row r="27" spans="1:103">
      <c r="A27" s="6" t="s">
        <v>6</v>
      </c>
      <c r="B27" s="8" t="str">
        <f>"из них"</f>
        <v>из них</v>
      </c>
      <c r="C27" s="8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</row>
    <row r="28" spans="1:103" ht="140.25">
      <c r="A28" s="6" t="s">
        <v>20</v>
      </c>
      <c r="B28" s="7" t="str">
        <f>"Гражданам, которым запрещено осуществлять пожертвования либо не указавшим обязательные сведения в платежном документе"</f>
        <v>Гражданам, которым запрещено осуществлять пожертвования либо не указавшим обязательные сведения в платежном документе</v>
      </c>
      <c r="C28" s="8">
        <v>150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v>0</v>
      </c>
      <c r="K28" s="9">
        <v>0</v>
      </c>
      <c r="L28" s="9">
        <v>0</v>
      </c>
      <c r="M28" s="9">
        <v>0</v>
      </c>
      <c r="N28" s="9">
        <v>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9">
        <v>0</v>
      </c>
      <c r="AG28" s="9">
        <v>0</v>
      </c>
      <c r="AH28" s="9">
        <v>0</v>
      </c>
      <c r="AI28" s="9">
        <v>0</v>
      </c>
      <c r="AJ28" s="9">
        <v>0</v>
      </c>
      <c r="AK28" s="9">
        <v>0</v>
      </c>
      <c r="AL28" s="9">
        <v>0</v>
      </c>
      <c r="AM28" s="9">
        <v>0</v>
      </c>
      <c r="AN28" s="9">
        <v>0</v>
      </c>
      <c r="AO28" s="9">
        <v>0</v>
      </c>
      <c r="AP28" s="9">
        <v>0</v>
      </c>
      <c r="AQ28" s="9">
        <v>0</v>
      </c>
      <c r="AR28" s="9">
        <v>0</v>
      </c>
      <c r="AS28" s="9">
        <v>0</v>
      </c>
      <c r="AT28" s="9">
        <v>0</v>
      </c>
      <c r="AU28" s="9">
        <v>0</v>
      </c>
      <c r="AV28" s="9">
        <v>0</v>
      </c>
      <c r="AW28" s="9">
        <v>0</v>
      </c>
      <c r="AX28" s="9">
        <v>0</v>
      </c>
      <c r="AY28" s="9">
        <v>0</v>
      </c>
      <c r="AZ28" s="9">
        <v>0</v>
      </c>
      <c r="BA28" s="9">
        <v>0</v>
      </c>
      <c r="BB28" s="9">
        <v>0</v>
      </c>
      <c r="BC28" s="9">
        <v>0</v>
      </c>
      <c r="BD28" s="9">
        <v>0</v>
      </c>
      <c r="BE28" s="9">
        <v>0</v>
      </c>
      <c r="BF28" s="9">
        <v>0</v>
      </c>
      <c r="BG28" s="9">
        <v>0</v>
      </c>
      <c r="BH28" s="9">
        <v>0</v>
      </c>
      <c r="BI28" s="9">
        <v>0</v>
      </c>
      <c r="BJ28" s="9">
        <v>0</v>
      </c>
      <c r="BK28" s="9">
        <v>0</v>
      </c>
      <c r="BL28" s="9">
        <v>0</v>
      </c>
      <c r="BM28" s="9">
        <v>0</v>
      </c>
      <c r="BN28" s="9">
        <v>0</v>
      </c>
      <c r="BO28" s="9">
        <v>0</v>
      </c>
      <c r="BP28" s="9">
        <v>0</v>
      </c>
      <c r="BQ28" s="9">
        <v>0</v>
      </c>
      <c r="BR28" s="9">
        <v>0</v>
      </c>
      <c r="BS28" s="9">
        <v>0</v>
      </c>
      <c r="BT28" s="9">
        <v>0</v>
      </c>
      <c r="BU28" s="9">
        <v>0</v>
      </c>
      <c r="BV28" s="9">
        <v>0</v>
      </c>
      <c r="BW28" s="9">
        <v>0</v>
      </c>
      <c r="BX28" s="9">
        <v>0</v>
      </c>
      <c r="BY28" s="9">
        <v>0</v>
      </c>
      <c r="BZ28" s="9">
        <v>0</v>
      </c>
      <c r="CA28" s="9">
        <v>0</v>
      </c>
      <c r="CB28" s="9">
        <v>0</v>
      </c>
      <c r="CC28" s="9">
        <v>0</v>
      </c>
      <c r="CD28" s="9">
        <v>0</v>
      </c>
      <c r="CE28" s="9">
        <v>0</v>
      </c>
      <c r="CF28" s="9">
        <v>0</v>
      </c>
      <c r="CG28" s="9">
        <v>0</v>
      </c>
      <c r="CH28" s="9">
        <v>0</v>
      </c>
      <c r="CI28" s="9">
        <v>0</v>
      </c>
      <c r="CJ28" s="9">
        <v>0</v>
      </c>
      <c r="CK28" s="9">
        <v>0</v>
      </c>
      <c r="CL28" s="9">
        <v>0</v>
      </c>
      <c r="CM28" s="9">
        <v>0</v>
      </c>
      <c r="CN28" s="9">
        <v>0</v>
      </c>
      <c r="CO28" s="9">
        <v>0</v>
      </c>
      <c r="CP28" s="9">
        <v>0</v>
      </c>
      <c r="CQ28" s="9">
        <v>0</v>
      </c>
      <c r="CR28" s="9">
        <v>0</v>
      </c>
      <c r="CS28" s="9">
        <v>0</v>
      </c>
      <c r="CT28" s="9">
        <v>0</v>
      </c>
      <c r="CU28" s="9">
        <v>0</v>
      </c>
      <c r="CV28" s="9">
        <v>0</v>
      </c>
      <c r="CW28" s="9">
        <v>0</v>
      </c>
      <c r="CX28" s="9">
        <v>0</v>
      </c>
      <c r="CY28" s="9">
        <v>0</v>
      </c>
    </row>
    <row r="29" spans="1:103" ht="153">
      <c r="A29" s="6" t="s">
        <v>21</v>
      </c>
      <c r="B29" s="7" t="str">
        <f>"Юридическим лицам, которым запрещено осуществлять пожертвования либо не указавшим обязательные сведения в платежном документе"</f>
        <v>Юридическим лицам, которым запрещено осуществлять пожертвования либо не указавшим обязательные сведения в платежном документе</v>
      </c>
      <c r="C29" s="8">
        <v>160</v>
      </c>
      <c r="D29" s="9">
        <v>100</v>
      </c>
      <c r="E29" s="9">
        <v>0</v>
      </c>
      <c r="F29" s="9">
        <v>0</v>
      </c>
      <c r="G29" s="9">
        <v>0</v>
      </c>
      <c r="H29" s="9">
        <v>0</v>
      </c>
      <c r="I29" s="9">
        <v>0</v>
      </c>
      <c r="J29" s="9">
        <v>100</v>
      </c>
      <c r="K29" s="9">
        <v>0</v>
      </c>
      <c r="L29" s="9">
        <v>100</v>
      </c>
      <c r="M29" s="9">
        <v>0</v>
      </c>
      <c r="N29" s="9">
        <v>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9">
        <v>0</v>
      </c>
      <c r="AG29" s="9">
        <v>0</v>
      </c>
      <c r="AH29" s="9">
        <v>0</v>
      </c>
      <c r="AI29" s="9">
        <v>0</v>
      </c>
      <c r="AJ29" s="9">
        <v>0</v>
      </c>
      <c r="AK29" s="9">
        <v>0</v>
      </c>
      <c r="AL29" s="9">
        <v>0</v>
      </c>
      <c r="AM29" s="9">
        <v>0</v>
      </c>
      <c r="AN29" s="9">
        <v>0</v>
      </c>
      <c r="AO29" s="9">
        <v>0</v>
      </c>
      <c r="AP29" s="9">
        <v>0</v>
      </c>
      <c r="AQ29" s="9">
        <v>0</v>
      </c>
      <c r="AR29" s="9">
        <v>0</v>
      </c>
      <c r="AS29" s="9">
        <v>0</v>
      </c>
      <c r="AT29" s="9">
        <v>0</v>
      </c>
      <c r="AU29" s="9">
        <v>0</v>
      </c>
      <c r="AV29" s="9">
        <v>0</v>
      </c>
      <c r="AW29" s="9">
        <v>0</v>
      </c>
      <c r="AX29" s="9">
        <v>0</v>
      </c>
      <c r="AY29" s="9">
        <v>0</v>
      </c>
      <c r="AZ29" s="9">
        <v>0</v>
      </c>
      <c r="BA29" s="9">
        <v>0</v>
      </c>
      <c r="BB29" s="9">
        <v>0</v>
      </c>
      <c r="BC29" s="9">
        <v>0</v>
      </c>
      <c r="BD29" s="9">
        <v>0</v>
      </c>
      <c r="BE29" s="9">
        <v>0</v>
      </c>
      <c r="BF29" s="9">
        <v>0</v>
      </c>
      <c r="BG29" s="9">
        <v>0</v>
      </c>
      <c r="BH29" s="9">
        <v>0</v>
      </c>
      <c r="BI29" s="9">
        <v>0</v>
      </c>
      <c r="BJ29" s="9">
        <v>0</v>
      </c>
      <c r="BK29" s="9">
        <v>0</v>
      </c>
      <c r="BL29" s="9">
        <v>0</v>
      </c>
      <c r="BM29" s="9">
        <v>0</v>
      </c>
      <c r="BN29" s="9">
        <v>0</v>
      </c>
      <c r="BO29" s="9">
        <v>0</v>
      </c>
      <c r="BP29" s="9">
        <v>0</v>
      </c>
      <c r="BQ29" s="9">
        <v>0</v>
      </c>
      <c r="BR29" s="9">
        <v>0</v>
      </c>
      <c r="BS29" s="9">
        <v>0</v>
      </c>
      <c r="BT29" s="9">
        <v>0</v>
      </c>
      <c r="BU29" s="9">
        <v>0</v>
      </c>
      <c r="BV29" s="9">
        <v>0</v>
      </c>
      <c r="BW29" s="9">
        <v>0</v>
      </c>
      <c r="BX29" s="9">
        <v>0</v>
      </c>
      <c r="BY29" s="9">
        <v>0</v>
      </c>
      <c r="BZ29" s="9">
        <v>0</v>
      </c>
      <c r="CA29" s="9">
        <v>0</v>
      </c>
      <c r="CB29" s="9">
        <v>0</v>
      </c>
      <c r="CC29" s="9">
        <v>0</v>
      </c>
      <c r="CD29" s="9">
        <v>0</v>
      </c>
      <c r="CE29" s="9">
        <v>0</v>
      </c>
      <c r="CF29" s="9">
        <v>0</v>
      </c>
      <c r="CG29" s="9">
        <v>0</v>
      </c>
      <c r="CH29" s="9">
        <v>0</v>
      </c>
      <c r="CI29" s="9">
        <v>0</v>
      </c>
      <c r="CJ29" s="9">
        <v>0</v>
      </c>
      <c r="CK29" s="9">
        <v>0</v>
      </c>
      <c r="CL29" s="9">
        <v>0</v>
      </c>
      <c r="CM29" s="9">
        <v>0</v>
      </c>
      <c r="CN29" s="9">
        <v>0</v>
      </c>
      <c r="CO29" s="9">
        <v>0</v>
      </c>
      <c r="CP29" s="9">
        <v>0</v>
      </c>
      <c r="CQ29" s="9">
        <v>0</v>
      </c>
      <c r="CR29" s="9">
        <v>0</v>
      </c>
      <c r="CS29" s="9">
        <v>0</v>
      </c>
      <c r="CT29" s="9">
        <v>0</v>
      </c>
      <c r="CU29" s="9">
        <v>0</v>
      </c>
      <c r="CV29" s="9">
        <v>0</v>
      </c>
      <c r="CW29" s="9">
        <v>0</v>
      </c>
      <c r="CX29" s="9">
        <v>0</v>
      </c>
      <c r="CY29" s="9">
        <v>0</v>
      </c>
    </row>
    <row r="30" spans="1:103" ht="63.75">
      <c r="A30" s="6" t="s">
        <v>22</v>
      </c>
      <c r="B30" s="7" t="str">
        <f>"Средств, поступивших с превышением предельного размера"</f>
        <v>Средств, поступивших с превышением предельного размера</v>
      </c>
      <c r="C30" s="8">
        <v>170</v>
      </c>
      <c r="D30" s="9">
        <v>0</v>
      </c>
      <c r="E30" s="9">
        <v>0</v>
      </c>
      <c r="F30" s="9">
        <v>0</v>
      </c>
      <c r="G30" s="9">
        <v>0</v>
      </c>
      <c r="H30" s="9">
        <v>0</v>
      </c>
      <c r="I30" s="9">
        <v>0</v>
      </c>
      <c r="J30" s="9">
        <v>0</v>
      </c>
      <c r="K30" s="9">
        <v>0</v>
      </c>
      <c r="L30" s="9">
        <v>0</v>
      </c>
      <c r="M30" s="9">
        <v>0</v>
      </c>
      <c r="N30" s="9">
        <v>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9">
        <v>0</v>
      </c>
      <c r="AG30" s="9">
        <v>0</v>
      </c>
      <c r="AH30" s="9">
        <v>0</v>
      </c>
      <c r="AI30" s="9">
        <v>0</v>
      </c>
      <c r="AJ30" s="9">
        <v>0</v>
      </c>
      <c r="AK30" s="9">
        <v>0</v>
      </c>
      <c r="AL30" s="9">
        <v>0</v>
      </c>
      <c r="AM30" s="9">
        <v>0</v>
      </c>
      <c r="AN30" s="9">
        <v>0</v>
      </c>
      <c r="AO30" s="9">
        <v>0</v>
      </c>
      <c r="AP30" s="9">
        <v>0</v>
      </c>
      <c r="AQ30" s="9">
        <v>0</v>
      </c>
      <c r="AR30" s="9">
        <v>0</v>
      </c>
      <c r="AS30" s="9">
        <v>0</v>
      </c>
      <c r="AT30" s="9">
        <v>0</v>
      </c>
      <c r="AU30" s="9">
        <v>0</v>
      </c>
      <c r="AV30" s="9">
        <v>0</v>
      </c>
      <c r="AW30" s="9">
        <v>0</v>
      </c>
      <c r="AX30" s="9">
        <v>0</v>
      </c>
      <c r="AY30" s="9">
        <v>0</v>
      </c>
      <c r="AZ30" s="9">
        <v>0</v>
      </c>
      <c r="BA30" s="9">
        <v>0</v>
      </c>
      <c r="BB30" s="9">
        <v>0</v>
      </c>
      <c r="BC30" s="9">
        <v>0</v>
      </c>
      <c r="BD30" s="9">
        <v>0</v>
      </c>
      <c r="BE30" s="9">
        <v>0</v>
      </c>
      <c r="BF30" s="9">
        <v>0</v>
      </c>
      <c r="BG30" s="9">
        <v>0</v>
      </c>
      <c r="BH30" s="9">
        <v>0</v>
      </c>
      <c r="BI30" s="9">
        <v>0</v>
      </c>
      <c r="BJ30" s="9">
        <v>0</v>
      </c>
      <c r="BK30" s="9">
        <v>0</v>
      </c>
      <c r="BL30" s="9">
        <v>0</v>
      </c>
      <c r="BM30" s="9">
        <v>0</v>
      </c>
      <c r="BN30" s="9">
        <v>0</v>
      </c>
      <c r="BO30" s="9">
        <v>0</v>
      </c>
      <c r="BP30" s="9">
        <v>0</v>
      </c>
      <c r="BQ30" s="9">
        <v>0</v>
      </c>
      <c r="BR30" s="9">
        <v>0</v>
      </c>
      <c r="BS30" s="9">
        <v>0</v>
      </c>
      <c r="BT30" s="9">
        <v>0</v>
      </c>
      <c r="BU30" s="9">
        <v>0</v>
      </c>
      <c r="BV30" s="9">
        <v>0</v>
      </c>
      <c r="BW30" s="9">
        <v>0</v>
      </c>
      <c r="BX30" s="9">
        <v>0</v>
      </c>
      <c r="BY30" s="9">
        <v>0</v>
      </c>
      <c r="BZ30" s="9">
        <v>0</v>
      </c>
      <c r="CA30" s="9">
        <v>0</v>
      </c>
      <c r="CB30" s="9">
        <v>0</v>
      </c>
      <c r="CC30" s="9">
        <v>0</v>
      </c>
      <c r="CD30" s="9">
        <v>0</v>
      </c>
      <c r="CE30" s="9">
        <v>0</v>
      </c>
      <c r="CF30" s="9">
        <v>0</v>
      </c>
      <c r="CG30" s="9">
        <v>0</v>
      </c>
      <c r="CH30" s="9">
        <v>0</v>
      </c>
      <c r="CI30" s="9">
        <v>0</v>
      </c>
      <c r="CJ30" s="9">
        <v>0</v>
      </c>
      <c r="CK30" s="9">
        <v>0</v>
      </c>
      <c r="CL30" s="9">
        <v>0</v>
      </c>
      <c r="CM30" s="9">
        <v>0</v>
      </c>
      <c r="CN30" s="9">
        <v>0</v>
      </c>
      <c r="CO30" s="9">
        <v>0</v>
      </c>
      <c r="CP30" s="9">
        <v>0</v>
      </c>
      <c r="CQ30" s="9">
        <v>0</v>
      </c>
      <c r="CR30" s="9">
        <v>0</v>
      </c>
      <c r="CS30" s="9">
        <v>0</v>
      </c>
      <c r="CT30" s="9">
        <v>0</v>
      </c>
      <c r="CU30" s="9">
        <v>0</v>
      </c>
      <c r="CV30" s="9">
        <v>0</v>
      </c>
      <c r="CW30" s="9">
        <v>0</v>
      </c>
      <c r="CX30" s="9">
        <v>0</v>
      </c>
      <c r="CY30" s="9">
        <v>0</v>
      </c>
    </row>
    <row r="31" spans="1:103" ht="76.5">
      <c r="A31" s="6" t="s">
        <v>23</v>
      </c>
      <c r="B31" s="7" t="str">
        <f>"Возвращено денежных средств, поступивших в установленном порядке"</f>
        <v>Возвращено денежных средств, поступивших в установленном порядке</v>
      </c>
      <c r="C31" s="8">
        <v>180</v>
      </c>
      <c r="D31" s="9">
        <v>54166</v>
      </c>
      <c r="E31" s="9">
        <v>127</v>
      </c>
      <c r="F31" s="9">
        <v>4460</v>
      </c>
      <c r="G31" s="9">
        <v>0</v>
      </c>
      <c r="H31" s="9">
        <v>4587</v>
      </c>
      <c r="I31" s="9">
        <v>0</v>
      </c>
      <c r="J31" s="9">
        <v>4460</v>
      </c>
      <c r="K31" s="9">
        <v>0</v>
      </c>
      <c r="L31" s="9">
        <v>4460</v>
      </c>
      <c r="M31" s="9">
        <v>0</v>
      </c>
      <c r="N31" s="9">
        <v>0</v>
      </c>
      <c r="O31" s="9">
        <v>60</v>
      </c>
      <c r="P31" s="9">
        <v>0</v>
      </c>
      <c r="Q31" s="9">
        <v>60</v>
      </c>
      <c r="R31" s="9">
        <v>0</v>
      </c>
      <c r="S31" s="9">
        <v>11958</v>
      </c>
      <c r="T31" s="9">
        <v>60</v>
      </c>
      <c r="U31" s="9">
        <v>12018</v>
      </c>
      <c r="V31" s="9">
        <v>0</v>
      </c>
      <c r="W31" s="9">
        <v>4460</v>
      </c>
      <c r="X31" s="9">
        <v>4460</v>
      </c>
      <c r="Y31" s="9">
        <v>60</v>
      </c>
      <c r="Z31" s="9">
        <v>0</v>
      </c>
      <c r="AA31" s="9">
        <v>600</v>
      </c>
      <c r="AB31" s="9">
        <v>660</v>
      </c>
      <c r="AC31" s="9">
        <v>100</v>
      </c>
      <c r="AD31" s="9">
        <v>60</v>
      </c>
      <c r="AE31" s="9">
        <v>0</v>
      </c>
      <c r="AF31" s="9">
        <v>160</v>
      </c>
      <c r="AG31" s="9">
        <v>15972</v>
      </c>
      <c r="AH31" s="9">
        <v>0</v>
      </c>
      <c r="AI31" s="9">
        <v>0</v>
      </c>
      <c r="AJ31" s="9">
        <v>0</v>
      </c>
      <c r="AK31" s="9">
        <v>15972</v>
      </c>
      <c r="AL31" s="9">
        <v>1600</v>
      </c>
      <c r="AM31" s="9">
        <v>0</v>
      </c>
      <c r="AN31" s="9">
        <v>60</v>
      </c>
      <c r="AO31" s="9">
        <v>1660</v>
      </c>
      <c r="AP31" s="9">
        <v>0</v>
      </c>
      <c r="AQ31" s="9">
        <v>60</v>
      </c>
      <c r="AR31" s="9">
        <v>0</v>
      </c>
      <c r="AS31" s="9">
        <v>400</v>
      </c>
      <c r="AT31" s="9">
        <v>460</v>
      </c>
      <c r="AU31" s="9">
        <v>0</v>
      </c>
      <c r="AV31" s="9">
        <v>0</v>
      </c>
      <c r="AW31" s="9">
        <v>0</v>
      </c>
      <c r="AX31" s="9">
        <v>0</v>
      </c>
      <c r="AY31" s="9">
        <v>0</v>
      </c>
      <c r="AZ31" s="9">
        <v>60</v>
      </c>
      <c r="BA31" s="9">
        <v>0</v>
      </c>
      <c r="BB31" s="9">
        <v>60</v>
      </c>
      <c r="BC31" s="9">
        <v>0</v>
      </c>
      <c r="BD31" s="9">
        <v>0</v>
      </c>
      <c r="BE31" s="9">
        <v>0</v>
      </c>
      <c r="BF31" s="9">
        <v>0</v>
      </c>
      <c r="BG31" s="9">
        <v>895</v>
      </c>
      <c r="BH31" s="9">
        <v>0</v>
      </c>
      <c r="BI31" s="9">
        <v>895</v>
      </c>
      <c r="BJ31" s="9">
        <v>0</v>
      </c>
      <c r="BK31" s="9">
        <v>0</v>
      </c>
      <c r="BL31" s="9">
        <v>0</v>
      </c>
      <c r="BM31" s="9">
        <v>0</v>
      </c>
      <c r="BN31" s="9">
        <v>0</v>
      </c>
      <c r="BO31" s="9">
        <v>0</v>
      </c>
      <c r="BP31" s="9">
        <v>224</v>
      </c>
      <c r="BQ31" s="9">
        <v>0</v>
      </c>
      <c r="BR31" s="9">
        <v>881</v>
      </c>
      <c r="BS31" s="9">
        <v>0</v>
      </c>
      <c r="BT31" s="9">
        <v>1105</v>
      </c>
      <c r="BU31" s="9">
        <v>2000</v>
      </c>
      <c r="BV31" s="9">
        <v>0</v>
      </c>
      <c r="BW31" s="9">
        <v>0</v>
      </c>
      <c r="BX31" s="9">
        <v>0</v>
      </c>
      <c r="BY31" s="9">
        <v>2000</v>
      </c>
      <c r="BZ31" s="9">
        <v>0</v>
      </c>
      <c r="CA31" s="9">
        <v>0</v>
      </c>
      <c r="CB31" s="9">
        <v>60</v>
      </c>
      <c r="CC31" s="9">
        <v>0</v>
      </c>
      <c r="CD31" s="9">
        <v>60</v>
      </c>
      <c r="CE31" s="9">
        <v>60</v>
      </c>
      <c r="CF31" s="9">
        <v>0</v>
      </c>
      <c r="CG31" s="9">
        <v>0</v>
      </c>
      <c r="CH31" s="9">
        <v>0</v>
      </c>
      <c r="CI31" s="9">
        <v>60</v>
      </c>
      <c r="CJ31" s="9">
        <v>644</v>
      </c>
      <c r="CK31" s="9">
        <v>0</v>
      </c>
      <c r="CL31" s="9">
        <v>0</v>
      </c>
      <c r="CM31" s="9">
        <v>0</v>
      </c>
      <c r="CN31" s="9">
        <v>4460</v>
      </c>
      <c r="CO31" s="9">
        <v>5104</v>
      </c>
      <c r="CP31" s="9">
        <v>0</v>
      </c>
      <c r="CQ31" s="9">
        <v>0</v>
      </c>
      <c r="CR31" s="9">
        <v>0</v>
      </c>
      <c r="CS31" s="9">
        <v>0</v>
      </c>
      <c r="CT31" s="9">
        <v>0</v>
      </c>
      <c r="CU31" s="9">
        <v>0</v>
      </c>
      <c r="CV31" s="9">
        <v>385</v>
      </c>
      <c r="CW31" s="9">
        <v>0</v>
      </c>
      <c r="CX31" s="9">
        <v>0</v>
      </c>
      <c r="CY31" s="9">
        <v>385</v>
      </c>
    </row>
    <row r="32" spans="1:103" ht="25.5">
      <c r="A32" s="6" t="s">
        <v>24</v>
      </c>
      <c r="B32" s="7" t="str">
        <f>"Израсходовано средств, всего"</f>
        <v>Израсходовано средств, всего</v>
      </c>
      <c r="C32" s="8">
        <v>190</v>
      </c>
      <c r="D32" s="9">
        <v>1320014</v>
      </c>
      <c r="E32" s="9">
        <v>373</v>
      </c>
      <c r="F32" s="9">
        <v>4500</v>
      </c>
      <c r="G32" s="9">
        <v>5850</v>
      </c>
      <c r="H32" s="9">
        <v>10723</v>
      </c>
      <c r="I32" s="9">
        <v>105</v>
      </c>
      <c r="J32" s="9">
        <v>4780</v>
      </c>
      <c r="K32" s="9">
        <v>31400</v>
      </c>
      <c r="L32" s="9">
        <v>36285</v>
      </c>
      <c r="M32" s="9">
        <v>38700</v>
      </c>
      <c r="N32" s="9">
        <v>18205</v>
      </c>
      <c r="O32" s="9">
        <v>4900</v>
      </c>
      <c r="P32" s="9">
        <v>9000</v>
      </c>
      <c r="Q32" s="9">
        <v>70805</v>
      </c>
      <c r="R32" s="9">
        <v>101400</v>
      </c>
      <c r="S32" s="9">
        <v>79042</v>
      </c>
      <c r="T32" s="9">
        <v>4500</v>
      </c>
      <c r="U32" s="9">
        <v>184942</v>
      </c>
      <c r="V32" s="9">
        <v>7600</v>
      </c>
      <c r="W32" s="9">
        <v>4760</v>
      </c>
      <c r="X32" s="9">
        <v>12360</v>
      </c>
      <c r="Y32" s="9">
        <v>4800</v>
      </c>
      <c r="Z32" s="9">
        <v>9070</v>
      </c>
      <c r="AA32" s="9">
        <v>79400</v>
      </c>
      <c r="AB32" s="9">
        <v>93270</v>
      </c>
      <c r="AC32" s="9">
        <v>37900</v>
      </c>
      <c r="AD32" s="9">
        <v>4750</v>
      </c>
      <c r="AE32" s="9">
        <v>15000</v>
      </c>
      <c r="AF32" s="9">
        <v>57650</v>
      </c>
      <c r="AG32" s="9">
        <v>28</v>
      </c>
      <c r="AH32" s="9">
        <v>29400</v>
      </c>
      <c r="AI32" s="9">
        <v>9070</v>
      </c>
      <c r="AJ32" s="9">
        <v>15000</v>
      </c>
      <c r="AK32" s="9">
        <v>53498</v>
      </c>
      <c r="AL32" s="9">
        <v>21400</v>
      </c>
      <c r="AM32" s="9">
        <v>105</v>
      </c>
      <c r="AN32" s="9">
        <v>4800</v>
      </c>
      <c r="AO32" s="9">
        <v>26305</v>
      </c>
      <c r="AP32" s="9">
        <v>3505</v>
      </c>
      <c r="AQ32" s="9">
        <v>4800</v>
      </c>
      <c r="AR32" s="9">
        <v>105</v>
      </c>
      <c r="AS32" s="9">
        <v>42600</v>
      </c>
      <c r="AT32" s="9">
        <v>51010</v>
      </c>
      <c r="AU32" s="9">
        <v>0</v>
      </c>
      <c r="AV32" s="9">
        <v>21150</v>
      </c>
      <c r="AW32" s="9">
        <v>105</v>
      </c>
      <c r="AX32" s="9">
        <v>21255</v>
      </c>
      <c r="AY32" s="9">
        <v>18350</v>
      </c>
      <c r="AZ32" s="9">
        <v>4750</v>
      </c>
      <c r="BA32" s="9">
        <v>47000</v>
      </c>
      <c r="BB32" s="9">
        <v>70100</v>
      </c>
      <c r="BC32" s="9">
        <v>44000</v>
      </c>
      <c r="BD32" s="9">
        <v>14500</v>
      </c>
      <c r="BE32" s="9">
        <v>370</v>
      </c>
      <c r="BF32" s="9">
        <v>9035</v>
      </c>
      <c r="BG32" s="9">
        <v>105</v>
      </c>
      <c r="BH32" s="9">
        <v>15000</v>
      </c>
      <c r="BI32" s="9">
        <v>83010</v>
      </c>
      <c r="BJ32" s="9">
        <v>38300</v>
      </c>
      <c r="BK32" s="9">
        <v>0</v>
      </c>
      <c r="BL32" s="9">
        <v>30305</v>
      </c>
      <c r="BM32" s="9">
        <v>68605</v>
      </c>
      <c r="BN32" s="9">
        <v>18350</v>
      </c>
      <c r="BO32" s="9">
        <v>51300</v>
      </c>
      <c r="BP32" s="9">
        <v>5476</v>
      </c>
      <c r="BQ32" s="9">
        <v>3500</v>
      </c>
      <c r="BR32" s="9">
        <v>119</v>
      </c>
      <c r="BS32" s="9">
        <v>9070</v>
      </c>
      <c r="BT32" s="9">
        <v>87815</v>
      </c>
      <c r="BU32" s="9">
        <v>16600</v>
      </c>
      <c r="BV32" s="9">
        <v>62500</v>
      </c>
      <c r="BW32" s="9">
        <v>4770</v>
      </c>
      <c r="BX32" s="9">
        <v>105</v>
      </c>
      <c r="BY32" s="9">
        <v>83975</v>
      </c>
      <c r="BZ32" s="9">
        <v>42000</v>
      </c>
      <c r="CA32" s="9">
        <v>29070</v>
      </c>
      <c r="CB32" s="9">
        <v>4770</v>
      </c>
      <c r="CC32" s="9">
        <v>200</v>
      </c>
      <c r="CD32" s="9">
        <v>76040</v>
      </c>
      <c r="CE32" s="9">
        <v>59750</v>
      </c>
      <c r="CF32" s="9">
        <v>10200</v>
      </c>
      <c r="CG32" s="9">
        <v>278</v>
      </c>
      <c r="CH32" s="9">
        <v>32312</v>
      </c>
      <c r="CI32" s="9">
        <v>102540</v>
      </c>
      <c r="CJ32" s="9">
        <v>356</v>
      </c>
      <c r="CK32" s="9">
        <v>24850</v>
      </c>
      <c r="CL32" s="9">
        <v>5735</v>
      </c>
      <c r="CM32" s="9">
        <v>10500</v>
      </c>
      <c r="CN32" s="9">
        <v>4750</v>
      </c>
      <c r="CO32" s="9">
        <v>46191</v>
      </c>
      <c r="CP32" s="9">
        <v>18350</v>
      </c>
      <c r="CQ32" s="9">
        <v>105</v>
      </c>
      <c r="CR32" s="9">
        <v>27600</v>
      </c>
      <c r="CS32" s="9">
        <v>1000</v>
      </c>
      <c r="CT32" s="9">
        <v>4500</v>
      </c>
      <c r="CU32" s="9">
        <v>51555</v>
      </c>
      <c r="CV32" s="9">
        <v>8875</v>
      </c>
      <c r="CW32" s="9">
        <v>23100</v>
      </c>
      <c r="CX32" s="9">
        <v>105</v>
      </c>
      <c r="CY32" s="9">
        <v>32080</v>
      </c>
    </row>
    <row r="33" spans="1:103">
      <c r="A33" s="6" t="s">
        <v>6</v>
      </c>
      <c r="B33" s="8" t="str">
        <f>"из них"</f>
        <v>из них</v>
      </c>
      <c r="C33" s="8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  <c r="CK33" s="9"/>
      <c r="CL33" s="9"/>
      <c r="CM33" s="9"/>
      <c r="CN33" s="9"/>
      <c r="CO33" s="9"/>
      <c r="CP33" s="9"/>
      <c r="CQ33" s="9"/>
      <c r="CR33" s="9"/>
      <c r="CS33" s="9"/>
      <c r="CT33" s="9"/>
      <c r="CU33" s="9"/>
      <c r="CV33" s="9"/>
      <c r="CW33" s="9"/>
      <c r="CX33" s="9"/>
      <c r="CY33" s="9"/>
    </row>
    <row r="34" spans="1:103" ht="76.5">
      <c r="A34" s="6" t="s">
        <v>25</v>
      </c>
      <c r="B34" s="7" t="str">
        <f>"На организацию сбора подписей избирателей, 
из них"</f>
        <v>На организацию сбора подписей избирателей, 
из них</v>
      </c>
      <c r="C34" s="8">
        <v>200</v>
      </c>
      <c r="D34" s="9">
        <v>4649</v>
      </c>
      <c r="E34" s="9">
        <v>373</v>
      </c>
      <c r="F34" s="9">
        <v>0</v>
      </c>
      <c r="G34" s="9">
        <v>0</v>
      </c>
      <c r="H34" s="9">
        <v>373</v>
      </c>
      <c r="I34" s="9">
        <v>105</v>
      </c>
      <c r="J34" s="9">
        <v>0</v>
      </c>
      <c r="K34" s="9">
        <v>0</v>
      </c>
      <c r="L34" s="9">
        <v>105</v>
      </c>
      <c r="M34" s="9">
        <v>0</v>
      </c>
      <c r="N34" s="9">
        <v>105</v>
      </c>
      <c r="O34" s="9">
        <v>0</v>
      </c>
      <c r="P34" s="9">
        <v>0</v>
      </c>
      <c r="Q34" s="9">
        <v>105</v>
      </c>
      <c r="R34" s="9">
        <v>0</v>
      </c>
      <c r="S34" s="9">
        <v>42</v>
      </c>
      <c r="T34" s="9">
        <v>0</v>
      </c>
      <c r="U34" s="9">
        <v>42</v>
      </c>
      <c r="V34" s="9">
        <v>0</v>
      </c>
      <c r="W34" s="9">
        <v>0</v>
      </c>
      <c r="X34" s="9">
        <v>0</v>
      </c>
      <c r="Y34" s="9">
        <v>0</v>
      </c>
      <c r="Z34" s="9">
        <v>70</v>
      </c>
      <c r="AA34" s="9">
        <v>0</v>
      </c>
      <c r="AB34" s="9">
        <v>70</v>
      </c>
      <c r="AC34" s="9">
        <v>0</v>
      </c>
      <c r="AD34" s="9">
        <v>0</v>
      </c>
      <c r="AE34" s="9">
        <v>0</v>
      </c>
      <c r="AF34" s="9">
        <v>0</v>
      </c>
      <c r="AG34" s="9">
        <v>28</v>
      </c>
      <c r="AH34" s="9">
        <v>0</v>
      </c>
      <c r="AI34" s="9">
        <v>70</v>
      </c>
      <c r="AJ34" s="9">
        <v>0</v>
      </c>
      <c r="AK34" s="9">
        <v>98</v>
      </c>
      <c r="AL34" s="9">
        <v>0</v>
      </c>
      <c r="AM34" s="9">
        <v>105</v>
      </c>
      <c r="AN34" s="9">
        <v>0</v>
      </c>
      <c r="AO34" s="9">
        <v>105</v>
      </c>
      <c r="AP34" s="9">
        <v>105</v>
      </c>
      <c r="AQ34" s="9">
        <v>0</v>
      </c>
      <c r="AR34" s="9">
        <v>105</v>
      </c>
      <c r="AS34" s="9">
        <v>0</v>
      </c>
      <c r="AT34" s="9">
        <v>210</v>
      </c>
      <c r="AU34" s="9">
        <v>0</v>
      </c>
      <c r="AV34" s="9">
        <v>0</v>
      </c>
      <c r="AW34" s="9">
        <v>105</v>
      </c>
      <c r="AX34" s="9">
        <v>105</v>
      </c>
      <c r="AY34" s="9">
        <v>0</v>
      </c>
      <c r="AZ34" s="9">
        <v>0</v>
      </c>
      <c r="BA34" s="9">
        <v>0</v>
      </c>
      <c r="BB34" s="9">
        <v>0</v>
      </c>
      <c r="BC34" s="9">
        <v>0</v>
      </c>
      <c r="BD34" s="9">
        <v>300</v>
      </c>
      <c r="BE34" s="9">
        <v>0</v>
      </c>
      <c r="BF34" s="9">
        <v>35</v>
      </c>
      <c r="BG34" s="9">
        <v>105</v>
      </c>
      <c r="BH34" s="9">
        <v>0</v>
      </c>
      <c r="BI34" s="9">
        <v>440</v>
      </c>
      <c r="BJ34" s="9">
        <v>0</v>
      </c>
      <c r="BK34" s="9">
        <v>0</v>
      </c>
      <c r="BL34" s="9">
        <v>105</v>
      </c>
      <c r="BM34" s="9">
        <v>105</v>
      </c>
      <c r="BN34" s="9">
        <v>0</v>
      </c>
      <c r="BO34" s="9">
        <v>0</v>
      </c>
      <c r="BP34" s="9">
        <v>178</v>
      </c>
      <c r="BQ34" s="9">
        <v>0</v>
      </c>
      <c r="BR34" s="9">
        <v>119</v>
      </c>
      <c r="BS34" s="9">
        <v>70</v>
      </c>
      <c r="BT34" s="9">
        <v>367</v>
      </c>
      <c r="BU34" s="9">
        <v>300</v>
      </c>
      <c r="BV34" s="9">
        <v>0</v>
      </c>
      <c r="BW34" s="9">
        <v>0</v>
      </c>
      <c r="BX34" s="9">
        <v>105</v>
      </c>
      <c r="BY34" s="9">
        <v>405</v>
      </c>
      <c r="BZ34" s="9">
        <v>0</v>
      </c>
      <c r="CA34" s="9">
        <v>70</v>
      </c>
      <c r="CB34" s="9">
        <v>0</v>
      </c>
      <c r="CC34" s="9">
        <v>0</v>
      </c>
      <c r="CD34" s="9">
        <v>70</v>
      </c>
      <c r="CE34" s="9">
        <v>0</v>
      </c>
      <c r="CF34" s="9">
        <v>0</v>
      </c>
      <c r="CG34" s="9">
        <v>278</v>
      </c>
      <c r="CH34" s="9">
        <v>42</v>
      </c>
      <c r="CI34" s="9">
        <v>320</v>
      </c>
      <c r="CJ34" s="9">
        <v>356</v>
      </c>
      <c r="CK34" s="9">
        <v>128</v>
      </c>
      <c r="CL34" s="9">
        <v>35</v>
      </c>
      <c r="CM34" s="9">
        <v>0</v>
      </c>
      <c r="CN34" s="9">
        <v>0</v>
      </c>
      <c r="CO34" s="9">
        <v>519</v>
      </c>
      <c r="CP34" s="9">
        <v>0</v>
      </c>
      <c r="CQ34" s="9">
        <v>105</v>
      </c>
      <c r="CR34" s="9">
        <v>0</v>
      </c>
      <c r="CS34" s="9">
        <v>1000</v>
      </c>
      <c r="CT34" s="9">
        <v>0</v>
      </c>
      <c r="CU34" s="9">
        <v>1105</v>
      </c>
      <c r="CV34" s="9">
        <v>0</v>
      </c>
      <c r="CW34" s="9">
        <v>0</v>
      </c>
      <c r="CX34" s="9">
        <v>105</v>
      </c>
      <c r="CY34" s="9">
        <v>105</v>
      </c>
    </row>
    <row r="35" spans="1:103">
      <c r="A35" s="6" t="s">
        <v>6</v>
      </c>
      <c r="B35" s="8" t="str">
        <f>"из них"</f>
        <v>из них</v>
      </c>
      <c r="C35" s="8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  <c r="CK35" s="9"/>
      <c r="CL35" s="9"/>
      <c r="CM35" s="9"/>
      <c r="CN35" s="9"/>
      <c r="CO35" s="9"/>
      <c r="CP35" s="9"/>
      <c r="CQ35" s="9"/>
      <c r="CR35" s="9"/>
      <c r="CS35" s="9"/>
      <c r="CT35" s="9"/>
      <c r="CU35" s="9"/>
      <c r="CV35" s="9"/>
      <c r="CW35" s="9"/>
      <c r="CX35" s="9"/>
      <c r="CY35" s="9"/>
    </row>
    <row r="36" spans="1:103" ht="76.5">
      <c r="A36" s="6" t="s">
        <v>26</v>
      </c>
      <c r="B36" s="7" t="str">
        <f>"На оплату труда лиц, привлекаемых для сбора подписей избирателей"</f>
        <v>На оплату труда лиц, привлекаемых для сбора подписей избирателей</v>
      </c>
      <c r="C36" s="8">
        <v>210</v>
      </c>
      <c r="D36" s="9">
        <v>0</v>
      </c>
      <c r="E36" s="9">
        <v>0</v>
      </c>
      <c r="F36" s="9">
        <v>0</v>
      </c>
      <c r="G36" s="9">
        <v>0</v>
      </c>
      <c r="H36" s="9">
        <v>0</v>
      </c>
      <c r="I36" s="9">
        <v>0</v>
      </c>
      <c r="J36" s="9">
        <v>0</v>
      </c>
      <c r="K36" s="9">
        <v>0</v>
      </c>
      <c r="L36" s="9">
        <v>0</v>
      </c>
      <c r="M36" s="9">
        <v>0</v>
      </c>
      <c r="N36" s="9">
        <v>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9">
        <v>0</v>
      </c>
      <c r="AG36" s="9">
        <v>0</v>
      </c>
      <c r="AH36" s="9">
        <v>0</v>
      </c>
      <c r="AI36" s="9">
        <v>0</v>
      </c>
      <c r="AJ36" s="9">
        <v>0</v>
      </c>
      <c r="AK36" s="9">
        <v>0</v>
      </c>
      <c r="AL36" s="9">
        <v>0</v>
      </c>
      <c r="AM36" s="9">
        <v>0</v>
      </c>
      <c r="AN36" s="9">
        <v>0</v>
      </c>
      <c r="AO36" s="9">
        <v>0</v>
      </c>
      <c r="AP36" s="9">
        <v>0</v>
      </c>
      <c r="AQ36" s="9">
        <v>0</v>
      </c>
      <c r="AR36" s="9">
        <v>0</v>
      </c>
      <c r="AS36" s="9">
        <v>0</v>
      </c>
      <c r="AT36" s="9">
        <v>0</v>
      </c>
      <c r="AU36" s="9">
        <v>0</v>
      </c>
      <c r="AV36" s="9">
        <v>0</v>
      </c>
      <c r="AW36" s="9">
        <v>0</v>
      </c>
      <c r="AX36" s="9">
        <v>0</v>
      </c>
      <c r="AY36" s="9">
        <v>0</v>
      </c>
      <c r="AZ36" s="9">
        <v>0</v>
      </c>
      <c r="BA36" s="9">
        <v>0</v>
      </c>
      <c r="BB36" s="9">
        <v>0</v>
      </c>
      <c r="BC36" s="9">
        <v>0</v>
      </c>
      <c r="BD36" s="9">
        <v>0</v>
      </c>
      <c r="BE36" s="9">
        <v>0</v>
      </c>
      <c r="BF36" s="9">
        <v>0</v>
      </c>
      <c r="BG36" s="9">
        <v>0</v>
      </c>
      <c r="BH36" s="9">
        <v>0</v>
      </c>
      <c r="BI36" s="9">
        <v>0</v>
      </c>
      <c r="BJ36" s="9">
        <v>0</v>
      </c>
      <c r="BK36" s="9">
        <v>0</v>
      </c>
      <c r="BL36" s="9">
        <v>0</v>
      </c>
      <c r="BM36" s="9">
        <v>0</v>
      </c>
      <c r="BN36" s="9">
        <v>0</v>
      </c>
      <c r="BO36" s="9">
        <v>0</v>
      </c>
      <c r="BP36" s="9">
        <v>0</v>
      </c>
      <c r="BQ36" s="9">
        <v>0</v>
      </c>
      <c r="BR36" s="9">
        <v>0</v>
      </c>
      <c r="BS36" s="9">
        <v>0</v>
      </c>
      <c r="BT36" s="9">
        <v>0</v>
      </c>
      <c r="BU36" s="9">
        <v>0</v>
      </c>
      <c r="BV36" s="9">
        <v>0</v>
      </c>
      <c r="BW36" s="9">
        <v>0</v>
      </c>
      <c r="BX36" s="9">
        <v>0</v>
      </c>
      <c r="BY36" s="9">
        <v>0</v>
      </c>
      <c r="BZ36" s="9">
        <v>0</v>
      </c>
      <c r="CA36" s="9">
        <v>0</v>
      </c>
      <c r="CB36" s="9">
        <v>0</v>
      </c>
      <c r="CC36" s="9">
        <v>0</v>
      </c>
      <c r="CD36" s="9">
        <v>0</v>
      </c>
      <c r="CE36" s="9">
        <v>0</v>
      </c>
      <c r="CF36" s="9">
        <v>0</v>
      </c>
      <c r="CG36" s="9">
        <v>0</v>
      </c>
      <c r="CH36" s="9">
        <v>0</v>
      </c>
      <c r="CI36" s="9">
        <v>0</v>
      </c>
      <c r="CJ36" s="9">
        <v>0</v>
      </c>
      <c r="CK36" s="9">
        <v>0</v>
      </c>
      <c r="CL36" s="9">
        <v>0</v>
      </c>
      <c r="CM36" s="9">
        <v>0</v>
      </c>
      <c r="CN36" s="9">
        <v>0</v>
      </c>
      <c r="CO36" s="9">
        <v>0</v>
      </c>
      <c r="CP36" s="9">
        <v>0</v>
      </c>
      <c r="CQ36" s="9">
        <v>0</v>
      </c>
      <c r="CR36" s="9">
        <v>0</v>
      </c>
      <c r="CS36" s="9">
        <v>0</v>
      </c>
      <c r="CT36" s="9">
        <v>0</v>
      </c>
      <c r="CU36" s="9">
        <v>0</v>
      </c>
      <c r="CV36" s="9">
        <v>0</v>
      </c>
      <c r="CW36" s="9">
        <v>0</v>
      </c>
      <c r="CX36" s="9">
        <v>0</v>
      </c>
      <c r="CY36" s="9">
        <v>0</v>
      </c>
    </row>
    <row r="37" spans="1:103" ht="76.5">
      <c r="A37" s="6" t="s">
        <v>27</v>
      </c>
      <c r="B37" s="7" t="str">
        <f>"На предвыборную агитацию через организации телерадиовещания"</f>
        <v>На предвыборную агитацию через организации телерадиовещания</v>
      </c>
      <c r="C37" s="8">
        <v>220</v>
      </c>
      <c r="D37" s="9">
        <v>44000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10000</v>
      </c>
      <c r="L37" s="9">
        <v>10000</v>
      </c>
      <c r="M37" s="9">
        <v>15000</v>
      </c>
      <c r="N37" s="9">
        <v>0</v>
      </c>
      <c r="O37" s="9">
        <v>0</v>
      </c>
      <c r="P37" s="9">
        <v>0</v>
      </c>
      <c r="Q37" s="9">
        <v>15000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9">
        <v>0</v>
      </c>
      <c r="AG37" s="9">
        <v>0</v>
      </c>
      <c r="AH37" s="9">
        <v>0</v>
      </c>
      <c r="AI37" s="9">
        <v>0</v>
      </c>
      <c r="AJ37" s="9">
        <v>0</v>
      </c>
      <c r="AK37" s="9">
        <v>0</v>
      </c>
      <c r="AL37" s="9">
        <v>0</v>
      </c>
      <c r="AM37" s="9">
        <v>0</v>
      </c>
      <c r="AN37" s="9">
        <v>0</v>
      </c>
      <c r="AO37" s="9">
        <v>0</v>
      </c>
      <c r="AP37" s="9">
        <v>0</v>
      </c>
      <c r="AQ37" s="9">
        <v>0</v>
      </c>
      <c r="AR37" s="9">
        <v>0</v>
      </c>
      <c r="AS37" s="9">
        <v>0</v>
      </c>
      <c r="AT37" s="9">
        <v>0</v>
      </c>
      <c r="AU37" s="9">
        <v>0</v>
      </c>
      <c r="AV37" s="9">
        <v>0</v>
      </c>
      <c r="AW37" s="9">
        <v>0</v>
      </c>
      <c r="AX37" s="9">
        <v>0</v>
      </c>
      <c r="AY37" s="9">
        <v>0</v>
      </c>
      <c r="AZ37" s="9">
        <v>0</v>
      </c>
      <c r="BA37" s="9">
        <v>0</v>
      </c>
      <c r="BB37" s="9">
        <v>0</v>
      </c>
      <c r="BC37" s="9">
        <v>0</v>
      </c>
      <c r="BD37" s="9">
        <v>0</v>
      </c>
      <c r="BE37" s="9">
        <v>0</v>
      </c>
      <c r="BF37" s="9">
        <v>0</v>
      </c>
      <c r="BG37" s="9">
        <v>0</v>
      </c>
      <c r="BH37" s="9">
        <v>0</v>
      </c>
      <c r="BI37" s="9">
        <v>0</v>
      </c>
      <c r="BJ37" s="9">
        <v>0</v>
      </c>
      <c r="BK37" s="9">
        <v>0</v>
      </c>
      <c r="BL37" s="9">
        <v>0</v>
      </c>
      <c r="BM37" s="9">
        <v>0</v>
      </c>
      <c r="BN37" s="9">
        <v>0</v>
      </c>
      <c r="BO37" s="9">
        <v>0</v>
      </c>
      <c r="BP37" s="9">
        <v>0</v>
      </c>
      <c r="BQ37" s="9">
        <v>0</v>
      </c>
      <c r="BR37" s="9">
        <v>0</v>
      </c>
      <c r="BS37" s="9">
        <v>0</v>
      </c>
      <c r="BT37" s="9">
        <v>0</v>
      </c>
      <c r="BU37" s="9">
        <v>0</v>
      </c>
      <c r="BV37" s="9">
        <v>9000</v>
      </c>
      <c r="BW37" s="9">
        <v>0</v>
      </c>
      <c r="BX37" s="9">
        <v>0</v>
      </c>
      <c r="BY37" s="9">
        <v>9000</v>
      </c>
      <c r="BZ37" s="9">
        <v>0</v>
      </c>
      <c r="CA37" s="9">
        <v>0</v>
      </c>
      <c r="CB37" s="9">
        <v>0</v>
      </c>
      <c r="CC37" s="9">
        <v>0</v>
      </c>
      <c r="CD37" s="9">
        <v>0</v>
      </c>
      <c r="CE37" s="9">
        <v>0</v>
      </c>
      <c r="CF37" s="9">
        <v>0</v>
      </c>
      <c r="CG37" s="9">
        <v>0</v>
      </c>
      <c r="CH37" s="9">
        <v>0</v>
      </c>
      <c r="CI37" s="9">
        <v>0</v>
      </c>
      <c r="CJ37" s="9">
        <v>0</v>
      </c>
      <c r="CK37" s="9">
        <v>0</v>
      </c>
      <c r="CL37" s="9">
        <v>0</v>
      </c>
      <c r="CM37" s="9">
        <v>0</v>
      </c>
      <c r="CN37" s="9">
        <v>0</v>
      </c>
      <c r="CO37" s="9">
        <v>0</v>
      </c>
      <c r="CP37" s="9">
        <v>0</v>
      </c>
      <c r="CQ37" s="9">
        <v>0</v>
      </c>
      <c r="CR37" s="9">
        <v>10000</v>
      </c>
      <c r="CS37" s="9">
        <v>0</v>
      </c>
      <c r="CT37" s="9">
        <v>0</v>
      </c>
      <c r="CU37" s="9">
        <v>10000</v>
      </c>
      <c r="CV37" s="9">
        <v>0</v>
      </c>
      <c r="CW37" s="9">
        <v>0</v>
      </c>
      <c r="CX37" s="9">
        <v>0</v>
      </c>
      <c r="CY37" s="9">
        <v>0</v>
      </c>
    </row>
    <row r="38" spans="1:103" ht="89.25">
      <c r="A38" s="6" t="s">
        <v>28</v>
      </c>
      <c r="B38" s="7" t="str">
        <f>"На предвыборную агитацию через редакции периодических печатных изданий"</f>
        <v>На предвыборную агитацию через редакции периодических печатных изданий</v>
      </c>
      <c r="C38" s="8">
        <v>230</v>
      </c>
      <c r="D38" s="9">
        <v>577700</v>
      </c>
      <c r="E38" s="9">
        <v>0</v>
      </c>
      <c r="F38" s="9">
        <v>100</v>
      </c>
      <c r="G38" s="9">
        <v>0</v>
      </c>
      <c r="H38" s="9">
        <v>100</v>
      </c>
      <c r="I38" s="9">
        <v>0</v>
      </c>
      <c r="J38" s="9">
        <v>100</v>
      </c>
      <c r="K38" s="9">
        <v>15000</v>
      </c>
      <c r="L38" s="9">
        <v>15100</v>
      </c>
      <c r="M38" s="9">
        <v>15000</v>
      </c>
      <c r="N38" s="9">
        <v>0</v>
      </c>
      <c r="O38" s="9">
        <v>100</v>
      </c>
      <c r="P38" s="9">
        <v>0</v>
      </c>
      <c r="Q38" s="9">
        <v>15100</v>
      </c>
      <c r="R38" s="9">
        <v>80000</v>
      </c>
      <c r="S38" s="9">
        <v>40000</v>
      </c>
      <c r="T38" s="9">
        <v>100</v>
      </c>
      <c r="U38" s="9">
        <v>120100</v>
      </c>
      <c r="V38" s="9">
        <v>0</v>
      </c>
      <c r="W38" s="9">
        <v>100</v>
      </c>
      <c r="X38" s="9">
        <v>100</v>
      </c>
      <c r="Y38" s="9">
        <v>100</v>
      </c>
      <c r="Z38" s="9">
        <v>0</v>
      </c>
      <c r="AA38" s="9">
        <v>65000</v>
      </c>
      <c r="AB38" s="9">
        <v>65100</v>
      </c>
      <c r="AC38" s="9">
        <v>30000</v>
      </c>
      <c r="AD38" s="9">
        <v>100</v>
      </c>
      <c r="AE38" s="9">
        <v>0</v>
      </c>
      <c r="AF38" s="9">
        <v>30100</v>
      </c>
      <c r="AG38" s="9">
        <v>0</v>
      </c>
      <c r="AH38" s="9">
        <v>15000</v>
      </c>
      <c r="AI38" s="9">
        <v>0</v>
      </c>
      <c r="AJ38" s="9">
        <v>0</v>
      </c>
      <c r="AK38" s="9">
        <v>15000</v>
      </c>
      <c r="AL38" s="9">
        <v>15000</v>
      </c>
      <c r="AM38" s="9">
        <v>0</v>
      </c>
      <c r="AN38" s="9">
        <v>100</v>
      </c>
      <c r="AO38" s="9">
        <v>15100</v>
      </c>
      <c r="AP38" s="9">
        <v>0</v>
      </c>
      <c r="AQ38" s="9">
        <v>100</v>
      </c>
      <c r="AR38" s="9">
        <v>0</v>
      </c>
      <c r="AS38" s="9">
        <v>35000</v>
      </c>
      <c r="AT38" s="9">
        <v>35100</v>
      </c>
      <c r="AU38" s="9">
        <v>0</v>
      </c>
      <c r="AV38" s="9">
        <v>10000</v>
      </c>
      <c r="AW38" s="9">
        <v>0</v>
      </c>
      <c r="AX38" s="9">
        <v>10000</v>
      </c>
      <c r="AY38" s="9">
        <v>0</v>
      </c>
      <c r="AZ38" s="9">
        <v>100</v>
      </c>
      <c r="BA38" s="9">
        <v>40000</v>
      </c>
      <c r="BB38" s="9">
        <v>40100</v>
      </c>
      <c r="BC38" s="9">
        <v>35000</v>
      </c>
      <c r="BD38" s="9">
        <v>0</v>
      </c>
      <c r="BE38" s="9">
        <v>100</v>
      </c>
      <c r="BF38" s="9">
        <v>0</v>
      </c>
      <c r="BG38" s="9">
        <v>0</v>
      </c>
      <c r="BH38" s="9">
        <v>0</v>
      </c>
      <c r="BI38" s="9">
        <v>35100</v>
      </c>
      <c r="BJ38" s="9">
        <v>30000</v>
      </c>
      <c r="BK38" s="9">
        <v>0</v>
      </c>
      <c r="BL38" s="9">
        <v>0</v>
      </c>
      <c r="BM38" s="9">
        <v>30000</v>
      </c>
      <c r="BN38" s="9">
        <v>0</v>
      </c>
      <c r="BO38" s="9">
        <v>40000</v>
      </c>
      <c r="BP38" s="9">
        <v>0</v>
      </c>
      <c r="BQ38" s="9">
        <v>0</v>
      </c>
      <c r="BR38" s="9">
        <v>0</v>
      </c>
      <c r="BS38" s="9">
        <v>0</v>
      </c>
      <c r="BT38" s="9">
        <v>40000</v>
      </c>
      <c r="BU38" s="9">
        <v>0</v>
      </c>
      <c r="BV38" s="9">
        <v>41000</v>
      </c>
      <c r="BW38" s="9">
        <v>100</v>
      </c>
      <c r="BX38" s="9">
        <v>0</v>
      </c>
      <c r="BY38" s="9">
        <v>41100</v>
      </c>
      <c r="BZ38" s="9">
        <v>35000</v>
      </c>
      <c r="CA38" s="9">
        <v>0</v>
      </c>
      <c r="CB38" s="9">
        <v>100</v>
      </c>
      <c r="CC38" s="9">
        <v>0</v>
      </c>
      <c r="CD38" s="9">
        <v>35100</v>
      </c>
      <c r="CE38" s="9">
        <v>100</v>
      </c>
      <c r="CF38" s="9">
        <v>0</v>
      </c>
      <c r="CG38" s="9">
        <v>0</v>
      </c>
      <c r="CH38" s="9">
        <v>0</v>
      </c>
      <c r="CI38" s="9">
        <v>100</v>
      </c>
      <c r="CJ38" s="9">
        <v>0</v>
      </c>
      <c r="CK38" s="9">
        <v>10000</v>
      </c>
      <c r="CL38" s="9">
        <v>0</v>
      </c>
      <c r="CM38" s="9">
        <v>0</v>
      </c>
      <c r="CN38" s="9">
        <v>100</v>
      </c>
      <c r="CO38" s="9">
        <v>10100</v>
      </c>
      <c r="CP38" s="9">
        <v>0</v>
      </c>
      <c r="CQ38" s="9">
        <v>0</v>
      </c>
      <c r="CR38" s="9">
        <v>10000</v>
      </c>
      <c r="CS38" s="9">
        <v>0</v>
      </c>
      <c r="CT38" s="9">
        <v>100</v>
      </c>
      <c r="CU38" s="9">
        <v>10100</v>
      </c>
      <c r="CV38" s="9">
        <v>100</v>
      </c>
      <c r="CW38" s="9">
        <v>15000</v>
      </c>
      <c r="CX38" s="9">
        <v>0</v>
      </c>
      <c r="CY38" s="9">
        <v>15100</v>
      </c>
    </row>
    <row r="39" spans="1:103" ht="76.5">
      <c r="A39" s="6" t="s">
        <v>29</v>
      </c>
      <c r="B39" s="7" t="str">
        <f>"На выпуск и распространение печатных и иных агитационных материалов"</f>
        <v>На выпуск и распространение печатных и иных агитационных материалов</v>
      </c>
      <c r="C39" s="8">
        <v>240</v>
      </c>
      <c r="D39" s="9">
        <v>509140</v>
      </c>
      <c r="E39" s="9">
        <v>0</v>
      </c>
      <c r="F39" s="9">
        <v>4400</v>
      </c>
      <c r="G39" s="9">
        <v>5850</v>
      </c>
      <c r="H39" s="9">
        <v>10250</v>
      </c>
      <c r="I39" s="9">
        <v>0</v>
      </c>
      <c r="J39" s="9">
        <v>4400</v>
      </c>
      <c r="K39" s="9">
        <v>6400</v>
      </c>
      <c r="L39" s="9">
        <v>10800</v>
      </c>
      <c r="M39" s="9">
        <v>7500</v>
      </c>
      <c r="N39" s="9">
        <v>18100</v>
      </c>
      <c r="O39" s="9">
        <v>4400</v>
      </c>
      <c r="P39" s="9">
        <v>9000</v>
      </c>
      <c r="Q39" s="9">
        <v>39000</v>
      </c>
      <c r="R39" s="9">
        <v>6400</v>
      </c>
      <c r="S39" s="9">
        <v>9000</v>
      </c>
      <c r="T39" s="9">
        <v>4400</v>
      </c>
      <c r="U39" s="9">
        <v>19800</v>
      </c>
      <c r="V39" s="9">
        <v>7600</v>
      </c>
      <c r="W39" s="9">
        <v>4400</v>
      </c>
      <c r="X39" s="9">
        <v>12000</v>
      </c>
      <c r="Y39" s="9">
        <v>4400</v>
      </c>
      <c r="Z39" s="9">
        <v>9000</v>
      </c>
      <c r="AA39" s="9">
        <v>14400</v>
      </c>
      <c r="AB39" s="9">
        <v>27800</v>
      </c>
      <c r="AC39" s="9">
        <v>7900</v>
      </c>
      <c r="AD39" s="9">
        <v>4400</v>
      </c>
      <c r="AE39" s="9">
        <v>14974</v>
      </c>
      <c r="AF39" s="9">
        <v>27274</v>
      </c>
      <c r="AG39" s="9">
        <v>0</v>
      </c>
      <c r="AH39" s="9">
        <v>14400</v>
      </c>
      <c r="AI39" s="9">
        <v>9000</v>
      </c>
      <c r="AJ39" s="9">
        <v>14994</v>
      </c>
      <c r="AK39" s="9">
        <v>38394</v>
      </c>
      <c r="AL39" s="9">
        <v>6400</v>
      </c>
      <c r="AM39" s="9">
        <v>0</v>
      </c>
      <c r="AN39" s="9">
        <v>4400</v>
      </c>
      <c r="AO39" s="9">
        <v>10800</v>
      </c>
      <c r="AP39" s="9">
        <v>3400</v>
      </c>
      <c r="AQ39" s="9">
        <v>4400</v>
      </c>
      <c r="AR39" s="9">
        <v>0</v>
      </c>
      <c r="AS39" s="9">
        <v>7600</v>
      </c>
      <c r="AT39" s="9">
        <v>15400</v>
      </c>
      <c r="AU39" s="9">
        <v>0</v>
      </c>
      <c r="AV39" s="9">
        <v>9550</v>
      </c>
      <c r="AW39" s="9">
        <v>0</v>
      </c>
      <c r="AX39" s="9">
        <v>9550</v>
      </c>
      <c r="AY39" s="9">
        <v>18350</v>
      </c>
      <c r="AZ39" s="9">
        <v>4400</v>
      </c>
      <c r="BA39" s="9">
        <v>7000</v>
      </c>
      <c r="BB39" s="9">
        <v>29750</v>
      </c>
      <c r="BC39" s="9">
        <v>7000</v>
      </c>
      <c r="BD39" s="9">
        <v>14200</v>
      </c>
      <c r="BE39" s="9">
        <v>0</v>
      </c>
      <c r="BF39" s="9">
        <v>9000</v>
      </c>
      <c r="BG39" s="9">
        <v>0</v>
      </c>
      <c r="BH39" s="9">
        <v>14994</v>
      </c>
      <c r="BI39" s="9">
        <v>45194</v>
      </c>
      <c r="BJ39" s="9">
        <v>8300</v>
      </c>
      <c r="BK39" s="9">
        <v>0</v>
      </c>
      <c r="BL39" s="9">
        <v>9000</v>
      </c>
      <c r="BM39" s="9">
        <v>17300</v>
      </c>
      <c r="BN39" s="9">
        <v>18350</v>
      </c>
      <c r="BO39" s="9">
        <v>11300</v>
      </c>
      <c r="BP39" s="9">
        <v>5298</v>
      </c>
      <c r="BQ39" s="9">
        <v>3400</v>
      </c>
      <c r="BR39" s="9">
        <v>0</v>
      </c>
      <c r="BS39" s="9">
        <v>9000</v>
      </c>
      <c r="BT39" s="9">
        <v>47348</v>
      </c>
      <c r="BU39" s="9">
        <v>15400</v>
      </c>
      <c r="BV39" s="9">
        <v>11500</v>
      </c>
      <c r="BW39" s="9">
        <v>4400</v>
      </c>
      <c r="BX39" s="9">
        <v>0</v>
      </c>
      <c r="BY39" s="9">
        <v>31300</v>
      </c>
      <c r="BZ39" s="9">
        <v>7000</v>
      </c>
      <c r="CA39" s="9">
        <v>9000</v>
      </c>
      <c r="CB39" s="9">
        <v>4400</v>
      </c>
      <c r="CC39" s="9">
        <v>0</v>
      </c>
      <c r="CD39" s="9">
        <v>20400</v>
      </c>
      <c r="CE39" s="9">
        <v>4400</v>
      </c>
      <c r="CF39" s="9">
        <v>10200</v>
      </c>
      <c r="CG39" s="9">
        <v>0</v>
      </c>
      <c r="CH39" s="9">
        <v>9000</v>
      </c>
      <c r="CI39" s="9">
        <v>23600</v>
      </c>
      <c r="CJ39" s="9">
        <v>0</v>
      </c>
      <c r="CK39" s="9">
        <v>9730</v>
      </c>
      <c r="CL39" s="9">
        <v>5700</v>
      </c>
      <c r="CM39" s="9">
        <v>10500</v>
      </c>
      <c r="CN39" s="9">
        <v>4400</v>
      </c>
      <c r="CO39" s="9">
        <v>30330</v>
      </c>
      <c r="CP39" s="9">
        <v>18350</v>
      </c>
      <c r="CQ39" s="9">
        <v>0</v>
      </c>
      <c r="CR39" s="9">
        <v>7600</v>
      </c>
      <c r="CS39" s="9">
        <v>0</v>
      </c>
      <c r="CT39" s="9">
        <v>4400</v>
      </c>
      <c r="CU39" s="9">
        <v>30350</v>
      </c>
      <c r="CV39" s="9">
        <v>4400</v>
      </c>
      <c r="CW39" s="9">
        <v>8100</v>
      </c>
      <c r="CX39" s="9">
        <v>0</v>
      </c>
      <c r="CY39" s="9">
        <v>12500</v>
      </c>
    </row>
    <row r="40" spans="1:103" ht="51">
      <c r="A40" s="6" t="s">
        <v>30</v>
      </c>
      <c r="B40" s="7" t="str">
        <f>"На проведение публичных массовых мероприятий"</f>
        <v>На проведение публичных массовых мероприятий</v>
      </c>
      <c r="C40" s="8">
        <v>250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9">
        <v>0</v>
      </c>
      <c r="AG40" s="9">
        <v>0</v>
      </c>
      <c r="AH40" s="9">
        <v>0</v>
      </c>
      <c r="AI40" s="9">
        <v>0</v>
      </c>
      <c r="AJ40" s="9">
        <v>0</v>
      </c>
      <c r="AK40" s="9">
        <v>0</v>
      </c>
      <c r="AL40" s="9">
        <v>0</v>
      </c>
      <c r="AM40" s="9">
        <v>0</v>
      </c>
      <c r="AN40" s="9">
        <v>0</v>
      </c>
      <c r="AO40" s="9">
        <v>0</v>
      </c>
      <c r="AP40" s="9">
        <v>0</v>
      </c>
      <c r="AQ40" s="9">
        <v>0</v>
      </c>
      <c r="AR40" s="9">
        <v>0</v>
      </c>
      <c r="AS40" s="9">
        <v>0</v>
      </c>
      <c r="AT40" s="9">
        <v>0</v>
      </c>
      <c r="AU40" s="9">
        <v>0</v>
      </c>
      <c r="AV40" s="9">
        <v>0</v>
      </c>
      <c r="AW40" s="9">
        <v>0</v>
      </c>
      <c r="AX40" s="9">
        <v>0</v>
      </c>
      <c r="AY40" s="9">
        <v>0</v>
      </c>
      <c r="AZ40" s="9">
        <v>0</v>
      </c>
      <c r="BA40" s="9">
        <v>0</v>
      </c>
      <c r="BB40" s="9">
        <v>0</v>
      </c>
      <c r="BC40" s="9">
        <v>0</v>
      </c>
      <c r="BD40" s="9">
        <v>0</v>
      </c>
      <c r="BE40" s="9">
        <v>0</v>
      </c>
      <c r="BF40" s="9">
        <v>0</v>
      </c>
      <c r="BG40" s="9">
        <v>0</v>
      </c>
      <c r="BH40" s="9">
        <v>0</v>
      </c>
      <c r="BI40" s="9">
        <v>0</v>
      </c>
      <c r="BJ40" s="9">
        <v>0</v>
      </c>
      <c r="BK40" s="9">
        <v>0</v>
      </c>
      <c r="BL40" s="9">
        <v>0</v>
      </c>
      <c r="BM40" s="9">
        <v>0</v>
      </c>
      <c r="BN40" s="9">
        <v>0</v>
      </c>
      <c r="BO40" s="9">
        <v>0</v>
      </c>
      <c r="BP40" s="9">
        <v>0</v>
      </c>
      <c r="BQ40" s="9">
        <v>0</v>
      </c>
      <c r="BR40" s="9">
        <v>0</v>
      </c>
      <c r="BS40" s="9">
        <v>0</v>
      </c>
      <c r="BT40" s="9">
        <v>0</v>
      </c>
      <c r="BU40" s="9">
        <v>0</v>
      </c>
      <c r="BV40" s="9">
        <v>0</v>
      </c>
      <c r="BW40" s="9">
        <v>0</v>
      </c>
      <c r="BX40" s="9">
        <v>0</v>
      </c>
      <c r="BY40" s="9">
        <v>0</v>
      </c>
      <c r="BZ40" s="9">
        <v>0</v>
      </c>
      <c r="CA40" s="9">
        <v>0</v>
      </c>
      <c r="CB40" s="9">
        <v>0</v>
      </c>
      <c r="CC40" s="9">
        <v>0</v>
      </c>
      <c r="CD40" s="9">
        <v>0</v>
      </c>
      <c r="CE40" s="9">
        <v>0</v>
      </c>
      <c r="CF40" s="9">
        <v>0</v>
      </c>
      <c r="CG40" s="9">
        <v>0</v>
      </c>
      <c r="CH40" s="9">
        <v>0</v>
      </c>
      <c r="CI40" s="9">
        <v>0</v>
      </c>
      <c r="CJ40" s="9">
        <v>0</v>
      </c>
      <c r="CK40" s="9">
        <v>0</v>
      </c>
      <c r="CL40" s="9">
        <v>0</v>
      </c>
      <c r="CM40" s="9">
        <v>0</v>
      </c>
      <c r="CN40" s="9">
        <v>0</v>
      </c>
      <c r="CO40" s="9">
        <v>0</v>
      </c>
      <c r="CP40" s="9">
        <v>0</v>
      </c>
      <c r="CQ40" s="9">
        <v>0</v>
      </c>
      <c r="CR40" s="9">
        <v>0</v>
      </c>
      <c r="CS40" s="9">
        <v>0</v>
      </c>
      <c r="CT40" s="9">
        <v>0</v>
      </c>
      <c r="CU40" s="9">
        <v>0</v>
      </c>
      <c r="CV40" s="9">
        <v>0</v>
      </c>
      <c r="CW40" s="9">
        <v>0</v>
      </c>
      <c r="CX40" s="9">
        <v>0</v>
      </c>
      <c r="CY40" s="9">
        <v>0</v>
      </c>
    </row>
    <row r="41" spans="1:103" ht="76.5">
      <c r="A41" s="6" t="s">
        <v>31</v>
      </c>
      <c r="B41" s="7" t="str">
        <f>"На оплату работ (услуг) информационного и консультационного характера"</f>
        <v>На оплату работ (услуг) информационного и консультационного характера</v>
      </c>
      <c r="C41" s="8">
        <v>260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  <c r="I41" s="9">
        <v>0</v>
      </c>
      <c r="J41" s="9">
        <v>0</v>
      </c>
      <c r="K41" s="9">
        <v>0</v>
      </c>
      <c r="L41" s="9">
        <v>0</v>
      </c>
      <c r="M41" s="9">
        <v>0</v>
      </c>
      <c r="N41" s="9">
        <v>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9">
        <v>0</v>
      </c>
      <c r="AG41" s="9">
        <v>0</v>
      </c>
      <c r="AH41" s="9">
        <v>0</v>
      </c>
      <c r="AI41" s="9">
        <v>0</v>
      </c>
      <c r="AJ41" s="9">
        <v>0</v>
      </c>
      <c r="AK41" s="9">
        <v>0</v>
      </c>
      <c r="AL41" s="9">
        <v>0</v>
      </c>
      <c r="AM41" s="9">
        <v>0</v>
      </c>
      <c r="AN41" s="9">
        <v>0</v>
      </c>
      <c r="AO41" s="9">
        <v>0</v>
      </c>
      <c r="AP41" s="9">
        <v>0</v>
      </c>
      <c r="AQ41" s="9">
        <v>0</v>
      </c>
      <c r="AR41" s="9">
        <v>0</v>
      </c>
      <c r="AS41" s="9">
        <v>0</v>
      </c>
      <c r="AT41" s="9">
        <v>0</v>
      </c>
      <c r="AU41" s="9">
        <v>0</v>
      </c>
      <c r="AV41" s="9">
        <v>0</v>
      </c>
      <c r="AW41" s="9">
        <v>0</v>
      </c>
      <c r="AX41" s="9">
        <v>0</v>
      </c>
      <c r="AY41" s="9">
        <v>0</v>
      </c>
      <c r="AZ41" s="9">
        <v>0</v>
      </c>
      <c r="BA41" s="9">
        <v>0</v>
      </c>
      <c r="BB41" s="9">
        <v>0</v>
      </c>
      <c r="BC41" s="9">
        <v>0</v>
      </c>
      <c r="BD41" s="9">
        <v>0</v>
      </c>
      <c r="BE41" s="9">
        <v>0</v>
      </c>
      <c r="BF41" s="9">
        <v>0</v>
      </c>
      <c r="BG41" s="9">
        <v>0</v>
      </c>
      <c r="BH41" s="9">
        <v>0</v>
      </c>
      <c r="BI41" s="9">
        <v>0</v>
      </c>
      <c r="BJ41" s="9">
        <v>0</v>
      </c>
      <c r="BK41" s="9">
        <v>0</v>
      </c>
      <c r="BL41" s="9">
        <v>0</v>
      </c>
      <c r="BM41" s="9">
        <v>0</v>
      </c>
      <c r="BN41" s="9">
        <v>0</v>
      </c>
      <c r="BO41" s="9">
        <v>0</v>
      </c>
      <c r="BP41" s="9">
        <v>0</v>
      </c>
      <c r="BQ41" s="9">
        <v>0</v>
      </c>
      <c r="BR41" s="9">
        <v>0</v>
      </c>
      <c r="BS41" s="9">
        <v>0</v>
      </c>
      <c r="BT41" s="9">
        <v>0</v>
      </c>
      <c r="BU41" s="9">
        <v>0</v>
      </c>
      <c r="BV41" s="9">
        <v>0</v>
      </c>
      <c r="BW41" s="9">
        <v>0</v>
      </c>
      <c r="BX41" s="9">
        <v>0</v>
      </c>
      <c r="BY41" s="9">
        <v>0</v>
      </c>
      <c r="BZ41" s="9">
        <v>0</v>
      </c>
      <c r="CA41" s="9">
        <v>0</v>
      </c>
      <c r="CB41" s="9">
        <v>0</v>
      </c>
      <c r="CC41" s="9">
        <v>0</v>
      </c>
      <c r="CD41" s="9">
        <v>0</v>
      </c>
      <c r="CE41" s="9">
        <v>0</v>
      </c>
      <c r="CF41" s="9">
        <v>0</v>
      </c>
      <c r="CG41" s="9">
        <v>0</v>
      </c>
      <c r="CH41" s="9">
        <v>0</v>
      </c>
      <c r="CI41" s="9">
        <v>0</v>
      </c>
      <c r="CJ41" s="9">
        <v>0</v>
      </c>
      <c r="CK41" s="9">
        <v>0</v>
      </c>
      <c r="CL41" s="9">
        <v>0</v>
      </c>
      <c r="CM41" s="9">
        <v>0</v>
      </c>
      <c r="CN41" s="9">
        <v>0</v>
      </c>
      <c r="CO41" s="9">
        <v>0</v>
      </c>
      <c r="CP41" s="9">
        <v>0</v>
      </c>
      <c r="CQ41" s="9">
        <v>0</v>
      </c>
      <c r="CR41" s="9">
        <v>0</v>
      </c>
      <c r="CS41" s="9">
        <v>0</v>
      </c>
      <c r="CT41" s="9">
        <v>0</v>
      </c>
      <c r="CU41" s="9">
        <v>0</v>
      </c>
      <c r="CV41" s="9">
        <v>0</v>
      </c>
      <c r="CW41" s="9">
        <v>0</v>
      </c>
      <c r="CX41" s="9">
        <v>0</v>
      </c>
      <c r="CY41" s="9">
        <v>0</v>
      </c>
    </row>
    <row r="42" spans="1:103" ht="114.75">
      <c r="A42" s="6" t="s">
        <v>32</v>
      </c>
      <c r="B42" s="7" t="str">
        <f>"На оплату других работ (услуг), выполненных (оказанных) юридическими лицами или гражданами РФ по договорам"</f>
        <v>На оплату других работ (услуг), выполненных (оказанных) юридическими лицами или гражданами РФ по договорам</v>
      </c>
      <c r="C42" s="8">
        <v>270</v>
      </c>
      <c r="D42" s="9">
        <v>178347.5</v>
      </c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  <c r="L42" s="9">
        <v>0</v>
      </c>
      <c r="M42" s="9">
        <v>1200</v>
      </c>
      <c r="N42" s="9">
        <v>0</v>
      </c>
      <c r="O42" s="9">
        <v>0</v>
      </c>
      <c r="P42" s="9">
        <v>0</v>
      </c>
      <c r="Q42" s="9">
        <v>1200</v>
      </c>
      <c r="R42" s="9">
        <v>15000</v>
      </c>
      <c r="S42" s="9">
        <v>30000</v>
      </c>
      <c r="T42" s="9">
        <v>0</v>
      </c>
      <c r="U42" s="9">
        <v>45000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26</v>
      </c>
      <c r="AF42" s="9">
        <v>26</v>
      </c>
      <c r="AG42" s="9">
        <v>0</v>
      </c>
      <c r="AH42" s="9">
        <v>0</v>
      </c>
      <c r="AI42" s="9">
        <v>0</v>
      </c>
      <c r="AJ42" s="9">
        <v>6</v>
      </c>
      <c r="AK42" s="9">
        <v>6</v>
      </c>
      <c r="AL42" s="9">
        <v>0</v>
      </c>
      <c r="AM42" s="9">
        <v>0</v>
      </c>
      <c r="AN42" s="9">
        <v>0</v>
      </c>
      <c r="AO42" s="9">
        <v>0</v>
      </c>
      <c r="AP42" s="9">
        <v>0</v>
      </c>
      <c r="AQ42" s="9">
        <v>0</v>
      </c>
      <c r="AR42" s="9">
        <v>0</v>
      </c>
      <c r="AS42" s="9">
        <v>0</v>
      </c>
      <c r="AT42" s="9">
        <v>0</v>
      </c>
      <c r="AU42" s="9">
        <v>0</v>
      </c>
      <c r="AV42" s="9">
        <v>1600</v>
      </c>
      <c r="AW42" s="9">
        <v>0</v>
      </c>
      <c r="AX42" s="9">
        <v>1600</v>
      </c>
      <c r="AY42" s="9">
        <v>0</v>
      </c>
      <c r="AZ42" s="9">
        <v>0</v>
      </c>
      <c r="BA42" s="9">
        <v>0</v>
      </c>
      <c r="BB42" s="9">
        <v>0</v>
      </c>
      <c r="BC42" s="9">
        <v>2000</v>
      </c>
      <c r="BD42" s="9">
        <v>0</v>
      </c>
      <c r="BE42" s="9">
        <v>0</v>
      </c>
      <c r="BF42" s="9">
        <v>0</v>
      </c>
      <c r="BG42" s="9">
        <v>0</v>
      </c>
      <c r="BH42" s="9">
        <v>6</v>
      </c>
      <c r="BI42" s="9">
        <v>2006</v>
      </c>
      <c r="BJ42" s="9">
        <v>0</v>
      </c>
      <c r="BK42" s="9">
        <v>0</v>
      </c>
      <c r="BL42" s="9">
        <v>21200</v>
      </c>
      <c r="BM42" s="9">
        <v>21200</v>
      </c>
      <c r="BN42" s="9">
        <v>0</v>
      </c>
      <c r="BO42" s="9">
        <v>0</v>
      </c>
      <c r="BP42" s="9">
        <v>0</v>
      </c>
      <c r="BQ42" s="9">
        <v>100</v>
      </c>
      <c r="BR42" s="9">
        <v>0</v>
      </c>
      <c r="BS42" s="9">
        <v>0</v>
      </c>
      <c r="BT42" s="9">
        <v>100</v>
      </c>
      <c r="BU42" s="9">
        <v>632.5</v>
      </c>
      <c r="BV42" s="9">
        <v>1000</v>
      </c>
      <c r="BW42" s="9">
        <v>0</v>
      </c>
      <c r="BX42" s="9">
        <v>0</v>
      </c>
      <c r="BY42" s="9">
        <v>1632.5</v>
      </c>
      <c r="BZ42" s="9">
        <v>0</v>
      </c>
      <c r="CA42" s="9">
        <v>20000</v>
      </c>
      <c r="CB42" s="9">
        <v>0</v>
      </c>
      <c r="CC42" s="9">
        <v>200</v>
      </c>
      <c r="CD42" s="9">
        <v>20200</v>
      </c>
      <c r="CE42" s="9">
        <v>55250</v>
      </c>
      <c r="CF42" s="9">
        <v>0</v>
      </c>
      <c r="CG42" s="9">
        <v>0</v>
      </c>
      <c r="CH42" s="9">
        <v>22000</v>
      </c>
      <c r="CI42" s="9">
        <v>77250</v>
      </c>
      <c r="CJ42" s="9">
        <v>0</v>
      </c>
      <c r="CK42" s="9">
        <v>3752</v>
      </c>
      <c r="CL42" s="9">
        <v>0</v>
      </c>
      <c r="CM42" s="9">
        <v>0</v>
      </c>
      <c r="CN42" s="9">
        <v>0</v>
      </c>
      <c r="CO42" s="9">
        <v>3752</v>
      </c>
      <c r="CP42" s="9">
        <v>0</v>
      </c>
      <c r="CQ42" s="9">
        <v>0</v>
      </c>
      <c r="CR42" s="9">
        <v>0</v>
      </c>
      <c r="CS42" s="9">
        <v>0</v>
      </c>
      <c r="CT42" s="9">
        <v>0</v>
      </c>
      <c r="CU42" s="9">
        <v>0</v>
      </c>
      <c r="CV42" s="9">
        <v>4375</v>
      </c>
      <c r="CW42" s="9">
        <v>0</v>
      </c>
      <c r="CX42" s="9">
        <v>0</v>
      </c>
      <c r="CY42" s="9">
        <v>4375</v>
      </c>
    </row>
    <row r="43" spans="1:103" ht="89.25">
      <c r="A43" s="6" t="s">
        <v>33</v>
      </c>
      <c r="B43" s="7" t="str">
        <f>"На оплату иных расходов, непосредственно связанных с проведением избирательной кампании"</f>
        <v>На оплату иных расходов, непосредственно связанных с проведением избирательной кампании</v>
      </c>
      <c r="C43" s="8">
        <v>280</v>
      </c>
      <c r="D43" s="9">
        <v>6177.5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280</v>
      </c>
      <c r="K43" s="9">
        <v>0</v>
      </c>
      <c r="L43" s="9">
        <v>280</v>
      </c>
      <c r="M43" s="9">
        <v>0</v>
      </c>
      <c r="N43" s="9">
        <v>0</v>
      </c>
      <c r="O43" s="9">
        <v>400</v>
      </c>
      <c r="P43" s="9">
        <v>0</v>
      </c>
      <c r="Q43" s="9">
        <v>400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260</v>
      </c>
      <c r="X43" s="9">
        <v>260</v>
      </c>
      <c r="Y43" s="9">
        <v>300</v>
      </c>
      <c r="Z43" s="9">
        <v>0</v>
      </c>
      <c r="AA43" s="9">
        <v>0</v>
      </c>
      <c r="AB43" s="9">
        <v>300</v>
      </c>
      <c r="AC43" s="9">
        <v>0</v>
      </c>
      <c r="AD43" s="9">
        <v>250</v>
      </c>
      <c r="AE43" s="9">
        <v>0</v>
      </c>
      <c r="AF43" s="9">
        <v>250</v>
      </c>
      <c r="AG43" s="9">
        <v>0</v>
      </c>
      <c r="AH43" s="9">
        <v>0</v>
      </c>
      <c r="AI43" s="9">
        <v>0</v>
      </c>
      <c r="AJ43" s="9">
        <v>0</v>
      </c>
      <c r="AK43" s="9">
        <v>0</v>
      </c>
      <c r="AL43" s="9">
        <v>0</v>
      </c>
      <c r="AM43" s="9">
        <v>0</v>
      </c>
      <c r="AN43" s="9">
        <v>300</v>
      </c>
      <c r="AO43" s="9">
        <v>300</v>
      </c>
      <c r="AP43" s="9">
        <v>0</v>
      </c>
      <c r="AQ43" s="9">
        <v>300</v>
      </c>
      <c r="AR43" s="9">
        <v>0</v>
      </c>
      <c r="AS43" s="9">
        <v>0</v>
      </c>
      <c r="AT43" s="9">
        <v>300</v>
      </c>
      <c r="AU43" s="9">
        <v>0</v>
      </c>
      <c r="AV43" s="9">
        <v>0</v>
      </c>
      <c r="AW43" s="9">
        <v>0</v>
      </c>
      <c r="AX43" s="9">
        <v>0</v>
      </c>
      <c r="AY43" s="9">
        <v>0</v>
      </c>
      <c r="AZ43" s="9">
        <v>250</v>
      </c>
      <c r="BA43" s="9">
        <v>0</v>
      </c>
      <c r="BB43" s="9">
        <v>250</v>
      </c>
      <c r="BC43" s="9">
        <v>0</v>
      </c>
      <c r="BD43" s="9">
        <v>0</v>
      </c>
      <c r="BE43" s="9">
        <v>270</v>
      </c>
      <c r="BF43" s="9">
        <v>0</v>
      </c>
      <c r="BG43" s="9">
        <v>0</v>
      </c>
      <c r="BH43" s="9">
        <v>0</v>
      </c>
      <c r="BI43" s="9">
        <v>270</v>
      </c>
      <c r="BJ43" s="9">
        <v>0</v>
      </c>
      <c r="BK43" s="9">
        <v>0</v>
      </c>
      <c r="BL43" s="9">
        <v>0</v>
      </c>
      <c r="BM43" s="9">
        <v>0</v>
      </c>
      <c r="BN43" s="9">
        <v>0</v>
      </c>
      <c r="BO43" s="9">
        <v>0</v>
      </c>
      <c r="BP43" s="9">
        <v>0</v>
      </c>
      <c r="BQ43" s="9">
        <v>0</v>
      </c>
      <c r="BR43" s="9">
        <v>0</v>
      </c>
      <c r="BS43" s="9">
        <v>0</v>
      </c>
      <c r="BT43" s="9">
        <v>0</v>
      </c>
      <c r="BU43" s="9">
        <v>267.5</v>
      </c>
      <c r="BV43" s="9">
        <v>0</v>
      </c>
      <c r="BW43" s="9">
        <v>270</v>
      </c>
      <c r="BX43" s="9">
        <v>0</v>
      </c>
      <c r="BY43" s="9">
        <v>537.5</v>
      </c>
      <c r="BZ43" s="9">
        <v>0</v>
      </c>
      <c r="CA43" s="9">
        <v>0</v>
      </c>
      <c r="CB43" s="9">
        <v>270</v>
      </c>
      <c r="CC43" s="9">
        <v>0</v>
      </c>
      <c r="CD43" s="9">
        <v>270</v>
      </c>
      <c r="CE43" s="9">
        <v>0</v>
      </c>
      <c r="CF43" s="9">
        <v>0</v>
      </c>
      <c r="CG43" s="9">
        <v>0</v>
      </c>
      <c r="CH43" s="9">
        <v>1270</v>
      </c>
      <c r="CI43" s="9">
        <v>1270</v>
      </c>
      <c r="CJ43" s="9">
        <v>0</v>
      </c>
      <c r="CK43" s="9">
        <v>1240</v>
      </c>
      <c r="CL43" s="9">
        <v>0</v>
      </c>
      <c r="CM43" s="9">
        <v>0</v>
      </c>
      <c r="CN43" s="9">
        <v>250</v>
      </c>
      <c r="CO43" s="9">
        <v>1490</v>
      </c>
      <c r="CP43" s="9">
        <v>0</v>
      </c>
      <c r="CQ43" s="9">
        <v>0</v>
      </c>
      <c r="CR43" s="9">
        <v>0</v>
      </c>
      <c r="CS43" s="9">
        <v>0</v>
      </c>
      <c r="CT43" s="9">
        <v>0</v>
      </c>
      <c r="CU43" s="9">
        <v>0</v>
      </c>
      <c r="CV43" s="9">
        <v>0</v>
      </c>
      <c r="CW43" s="9">
        <v>0</v>
      </c>
      <c r="CX43" s="9">
        <v>0</v>
      </c>
      <c r="CY43" s="9">
        <v>0</v>
      </c>
    </row>
    <row r="44" spans="1:103" ht="127.5">
      <c r="A44" s="6" t="s">
        <v>34</v>
      </c>
      <c r="B44" s="7" t="str">
        <f>"Остаток средств фонда на дату сдачи отчета (заверяется банковской справкой) 
(стр.300=стр.10-стр.120-стр.190-стр.290)"</f>
        <v>Остаток средств фонда на дату сдачи отчета (заверяется банковской справкой) 
(стр.300=стр.10-стр.120-стр.190-стр.290)</v>
      </c>
      <c r="C44" s="8">
        <v>300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9">
        <v>0</v>
      </c>
      <c r="M44" s="9">
        <v>0</v>
      </c>
      <c r="N44" s="9">
        <v>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9">
        <v>0</v>
      </c>
      <c r="AG44" s="9">
        <v>0</v>
      </c>
      <c r="AH44" s="9">
        <v>0</v>
      </c>
      <c r="AI44" s="9">
        <v>0</v>
      </c>
      <c r="AJ44" s="9">
        <v>0</v>
      </c>
      <c r="AK44" s="9">
        <v>0</v>
      </c>
      <c r="AL44" s="9">
        <v>0</v>
      </c>
      <c r="AM44" s="9">
        <v>0</v>
      </c>
      <c r="AN44" s="9">
        <v>0</v>
      </c>
      <c r="AO44" s="9">
        <v>0</v>
      </c>
      <c r="AP44" s="9">
        <v>0</v>
      </c>
      <c r="AQ44" s="9">
        <v>0</v>
      </c>
      <c r="AR44" s="9">
        <v>0</v>
      </c>
      <c r="AS44" s="9">
        <v>0</v>
      </c>
      <c r="AT44" s="9">
        <v>0</v>
      </c>
      <c r="AU44" s="9">
        <v>0</v>
      </c>
      <c r="AV44" s="9">
        <v>0</v>
      </c>
      <c r="AW44" s="9">
        <v>0</v>
      </c>
      <c r="AX44" s="9">
        <v>0</v>
      </c>
      <c r="AY44" s="9">
        <v>0</v>
      </c>
      <c r="AZ44" s="9">
        <v>0</v>
      </c>
      <c r="BA44" s="9">
        <v>0</v>
      </c>
      <c r="BB44" s="9">
        <v>0</v>
      </c>
      <c r="BC44" s="9">
        <v>0</v>
      </c>
      <c r="BD44" s="9">
        <v>0</v>
      </c>
      <c r="BE44" s="9">
        <v>0</v>
      </c>
      <c r="BF44" s="9">
        <v>0</v>
      </c>
      <c r="BG44" s="9">
        <v>0</v>
      </c>
      <c r="BH44" s="9">
        <v>0</v>
      </c>
      <c r="BI44" s="9">
        <v>0</v>
      </c>
      <c r="BJ44" s="9">
        <v>0</v>
      </c>
      <c r="BK44" s="9">
        <v>0</v>
      </c>
      <c r="BL44" s="9">
        <v>0</v>
      </c>
      <c r="BM44" s="9">
        <v>0</v>
      </c>
      <c r="BN44" s="9">
        <v>0</v>
      </c>
      <c r="BO44" s="9">
        <v>0</v>
      </c>
      <c r="BP44" s="9">
        <v>0</v>
      </c>
      <c r="BQ44" s="9">
        <v>0</v>
      </c>
      <c r="BR44" s="9">
        <v>0</v>
      </c>
      <c r="BS44" s="9">
        <v>0</v>
      </c>
      <c r="BT44" s="9">
        <v>0</v>
      </c>
      <c r="BU44" s="9">
        <v>0</v>
      </c>
      <c r="BV44" s="9">
        <v>0</v>
      </c>
      <c r="BW44" s="9">
        <v>0</v>
      </c>
      <c r="BX44" s="9">
        <v>0</v>
      </c>
      <c r="BY44" s="9">
        <v>0</v>
      </c>
      <c r="BZ44" s="9">
        <v>0</v>
      </c>
      <c r="CA44" s="9">
        <v>0</v>
      </c>
      <c r="CB44" s="9">
        <v>0</v>
      </c>
      <c r="CC44" s="9">
        <v>0</v>
      </c>
      <c r="CD44" s="9">
        <v>0</v>
      </c>
      <c r="CE44" s="9">
        <v>0</v>
      </c>
      <c r="CF44" s="9">
        <v>0</v>
      </c>
      <c r="CG44" s="9">
        <v>0</v>
      </c>
      <c r="CH44" s="9">
        <v>0</v>
      </c>
      <c r="CI44" s="9">
        <v>0</v>
      </c>
      <c r="CJ44" s="9">
        <v>0</v>
      </c>
      <c r="CK44" s="9">
        <v>0</v>
      </c>
      <c r="CL44" s="9">
        <v>0</v>
      </c>
      <c r="CM44" s="9">
        <v>0</v>
      </c>
      <c r="CN44" s="9">
        <v>0</v>
      </c>
      <c r="CO44" s="9">
        <v>0</v>
      </c>
      <c r="CP44" s="9">
        <v>0</v>
      </c>
      <c r="CQ44" s="9">
        <v>0</v>
      </c>
      <c r="CR44" s="9">
        <v>0</v>
      </c>
      <c r="CS44" s="9">
        <v>0</v>
      </c>
      <c r="CT44" s="9">
        <v>0</v>
      </c>
      <c r="CU44" s="9">
        <v>0</v>
      </c>
      <c r="CV44" s="9">
        <v>0</v>
      </c>
      <c r="CW44" s="9">
        <v>0</v>
      </c>
      <c r="CX44" s="9">
        <v>0</v>
      </c>
      <c r="CY44" s="9">
        <v>0</v>
      </c>
    </row>
    <row r="45" spans="1:103">
      <c r="A45" s="6" t="s">
        <v>6</v>
      </c>
      <c r="B45" s="8" t="str">
        <f>"из них"</f>
        <v>из них</v>
      </c>
      <c r="C45" s="8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9"/>
      <c r="CM45" s="9"/>
      <c r="CN45" s="9"/>
      <c r="CO45" s="9"/>
      <c r="CP45" s="9"/>
      <c r="CQ45" s="9"/>
      <c r="CR45" s="9"/>
      <c r="CS45" s="9"/>
      <c r="CT45" s="9"/>
      <c r="CU45" s="9"/>
      <c r="CV45" s="9"/>
      <c r="CW45" s="9"/>
      <c r="CX45" s="9"/>
      <c r="CY45" s="9"/>
    </row>
    <row r="46" spans="1:103" ht="153">
      <c r="A46" s="6" t="s">
        <v>35</v>
      </c>
      <c r="B46" s="7" t="str">
        <f>"Распределено неизрасходованного остатка средств фонда пропорционально перечисленным в избирательный фонд денежным средствам"</f>
        <v>Распределено неизрасходованного остатка средств фонда пропорционально перечисленным в избирательный фонд денежным средствам</v>
      </c>
      <c r="C46" s="8">
        <v>290</v>
      </c>
      <c r="D46" s="9">
        <v>38447</v>
      </c>
      <c r="E46" s="9">
        <v>0</v>
      </c>
      <c r="F46" s="9">
        <v>0</v>
      </c>
      <c r="G46" s="9">
        <v>0</v>
      </c>
      <c r="H46" s="9">
        <v>0</v>
      </c>
      <c r="I46" s="9">
        <v>95</v>
      </c>
      <c r="J46" s="9">
        <v>0</v>
      </c>
      <c r="K46" s="9">
        <v>0</v>
      </c>
      <c r="L46" s="9">
        <v>95</v>
      </c>
      <c r="M46" s="9">
        <v>0</v>
      </c>
      <c r="N46" s="9">
        <v>795</v>
      </c>
      <c r="O46" s="9">
        <v>0</v>
      </c>
      <c r="P46" s="9">
        <v>0</v>
      </c>
      <c r="Q46" s="9">
        <v>795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9">
        <v>0</v>
      </c>
      <c r="AG46" s="9">
        <v>0</v>
      </c>
      <c r="AH46" s="9">
        <v>0</v>
      </c>
      <c r="AI46" s="9">
        <v>0</v>
      </c>
      <c r="AJ46" s="9">
        <v>0</v>
      </c>
      <c r="AK46" s="9">
        <v>0</v>
      </c>
      <c r="AL46" s="9">
        <v>2000</v>
      </c>
      <c r="AM46" s="9">
        <v>395</v>
      </c>
      <c r="AN46" s="9">
        <v>0</v>
      </c>
      <c r="AO46" s="9">
        <v>2395</v>
      </c>
      <c r="AP46" s="9">
        <v>0</v>
      </c>
      <c r="AQ46" s="9">
        <v>0</v>
      </c>
      <c r="AR46" s="9">
        <v>95</v>
      </c>
      <c r="AS46" s="9">
        <v>0</v>
      </c>
      <c r="AT46" s="9">
        <v>95</v>
      </c>
      <c r="AU46" s="9">
        <v>400</v>
      </c>
      <c r="AV46" s="9">
        <v>0</v>
      </c>
      <c r="AW46" s="9">
        <v>95</v>
      </c>
      <c r="AX46" s="9">
        <v>495</v>
      </c>
      <c r="AY46" s="9">
        <v>0</v>
      </c>
      <c r="AZ46" s="9">
        <v>0</v>
      </c>
      <c r="BA46" s="9">
        <v>0</v>
      </c>
      <c r="BB46" s="9">
        <v>0</v>
      </c>
      <c r="BC46" s="9">
        <v>0</v>
      </c>
      <c r="BD46" s="9">
        <v>0</v>
      </c>
      <c r="BE46" s="9">
        <v>0</v>
      </c>
      <c r="BF46" s="9">
        <v>0</v>
      </c>
      <c r="BG46" s="9">
        <v>0</v>
      </c>
      <c r="BH46" s="9">
        <v>0</v>
      </c>
      <c r="BI46" s="9">
        <v>0</v>
      </c>
      <c r="BJ46" s="9">
        <v>21700</v>
      </c>
      <c r="BK46" s="9">
        <v>100</v>
      </c>
      <c r="BL46" s="9">
        <v>0</v>
      </c>
      <c r="BM46" s="9">
        <v>21800</v>
      </c>
      <c r="BN46" s="9">
        <v>0</v>
      </c>
      <c r="BO46" s="9">
        <v>0</v>
      </c>
      <c r="BP46" s="9">
        <v>0</v>
      </c>
      <c r="BQ46" s="9">
        <v>0</v>
      </c>
      <c r="BR46" s="9">
        <v>0</v>
      </c>
      <c r="BS46" s="9">
        <v>0</v>
      </c>
      <c r="BT46" s="9">
        <v>0</v>
      </c>
      <c r="BU46" s="9">
        <v>0</v>
      </c>
      <c r="BV46" s="9">
        <v>10700</v>
      </c>
      <c r="BW46" s="9">
        <v>0</v>
      </c>
      <c r="BX46" s="9">
        <v>195</v>
      </c>
      <c r="BY46" s="9">
        <v>10895</v>
      </c>
      <c r="BZ46" s="9">
        <v>500</v>
      </c>
      <c r="CA46" s="9">
        <v>0</v>
      </c>
      <c r="CB46" s="9">
        <v>0</v>
      </c>
      <c r="CC46" s="9">
        <v>0</v>
      </c>
      <c r="CD46" s="9">
        <v>500</v>
      </c>
      <c r="CE46" s="9">
        <v>0</v>
      </c>
      <c r="CF46" s="9">
        <v>800</v>
      </c>
      <c r="CG46" s="9">
        <v>22</v>
      </c>
      <c r="CH46" s="9">
        <v>0</v>
      </c>
      <c r="CI46" s="9">
        <v>822</v>
      </c>
      <c r="CJ46" s="9">
        <v>0</v>
      </c>
      <c r="CK46" s="9">
        <v>0</v>
      </c>
      <c r="CL46" s="9">
        <v>65</v>
      </c>
      <c r="CM46" s="9">
        <v>0</v>
      </c>
      <c r="CN46" s="9">
        <v>0</v>
      </c>
      <c r="CO46" s="9">
        <v>65</v>
      </c>
      <c r="CP46" s="9">
        <v>0</v>
      </c>
      <c r="CQ46" s="9">
        <v>395</v>
      </c>
      <c r="CR46" s="9">
        <v>0</v>
      </c>
      <c r="CS46" s="9">
        <v>0</v>
      </c>
      <c r="CT46" s="9">
        <v>0</v>
      </c>
      <c r="CU46" s="9">
        <v>395</v>
      </c>
      <c r="CV46" s="9">
        <v>0</v>
      </c>
      <c r="CW46" s="9">
        <v>0</v>
      </c>
      <c r="CX46" s="9">
        <v>95</v>
      </c>
      <c r="CY46" s="9">
        <v>95</v>
      </c>
    </row>
  </sheetData>
  <mergeCells count="3">
    <mergeCell ref="A2:CY2"/>
    <mergeCell ref="A3:CY3"/>
    <mergeCell ref="A4:CY4"/>
  </mergeCells>
  <pageMargins left="0.34722222222222221" right="0.1388888888888889" top="0.1388888888888889" bottom="0.1388888888888889" header="0.3" footer="0.3"/>
  <pageSetup paperSize="9" scale="1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2019-10-11T12:57:04Z</cp:lastPrinted>
  <dcterms:created xsi:type="dcterms:W3CDTF">2019-10-11T12:40:44Z</dcterms:created>
  <dcterms:modified xsi:type="dcterms:W3CDTF">2019-10-11T12:58:17Z</dcterms:modified>
</cp:coreProperties>
</file>